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konomi370/Shared Documents/General/04 Årshjulsprosess/1 Årsbudsjett - HØP/HØP 2026-2029/"/>
    </mc:Choice>
  </mc:AlternateContent>
  <xr:revisionPtr revIDLastSave="0" documentId="8_{A0C36D1C-13AD-42FA-A3E5-8AC9E77ED61D}" xr6:coauthVersionLast="47" xr6:coauthVersionMax="47" xr10:uidLastSave="{00000000-0000-0000-0000-000000000000}"/>
  <bookViews>
    <workbookView xWindow="-110" yWindow="-110" windowWidth="19420" windowHeight="10300" tabRatio="867" xr2:uid="{00000000-000D-0000-FFFF-FFFF00000000}"/>
  </bookViews>
  <sheets>
    <sheet name="Forutsetninger" sheetId="26" r:id="rId1"/>
    <sheet name="Sum skolerammer 2026 -snittpris" sheetId="22" r:id="rId2"/>
    <sheet name="Ramme pr. skole 2026" sheetId="23" r:id="rId3"/>
    <sheet name="Elever og klasser skoleår 25-26" sheetId="25" r:id="rId4"/>
    <sheet name="Skolepakke 1" sheetId="13" r:id="rId5"/>
    <sheet name="Skolepakke 2" sheetId="14" r:id="rId6"/>
    <sheet name="Skolepakke 3" sheetId="15" r:id="rId7"/>
    <sheet name="Skolepakke 4" sheetId="16" r:id="rId8"/>
    <sheet name="Skolepakke 5" sheetId="17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7" l="1"/>
  <c r="S19" i="17" s="1"/>
  <c r="N17" i="17"/>
  <c r="N19" i="17" s="1"/>
  <c r="L17" i="17"/>
  <c r="R19" i="17"/>
  <c r="P19" i="17"/>
  <c r="O19" i="17"/>
  <c r="M19" i="17"/>
  <c r="L19" i="17"/>
  <c r="G12" i="17"/>
  <c r="C12" i="17"/>
  <c r="I19" i="17"/>
  <c r="F19" i="17"/>
  <c r="E19" i="17"/>
  <c r="J15" i="17"/>
  <c r="H15" i="17" s="1"/>
  <c r="G15" i="17"/>
  <c r="C15" i="17"/>
  <c r="J11" i="17"/>
  <c r="H11" i="17" s="1"/>
  <c r="G11" i="17"/>
  <c r="C11" i="17"/>
  <c r="D19" i="17"/>
  <c r="J19" i="17" l="1"/>
  <c r="H19" i="17"/>
  <c r="Q17" i="17"/>
  <c r="Q19" i="17" s="1"/>
  <c r="G19" i="17"/>
  <c r="C19" i="17"/>
</calcChain>
</file>

<file path=xl/sharedStrings.xml><?xml version="1.0" encoding="utf-8"?>
<sst xmlns="http://schemas.openxmlformats.org/spreadsheetml/2006/main" count="619" uniqueCount="170">
  <si>
    <t xml:space="preserve">Redusert assistenter i skoler </t>
  </si>
  <si>
    <t xml:space="preserve">Organisere ITO på tvers av trinn for å se elever i sammenheng </t>
  </si>
  <si>
    <t xml:space="preserve">Deltakelse i 17. mai tog </t>
  </si>
  <si>
    <t>Kontaktlærertilegg - Virkning 2024 i 2025</t>
  </si>
  <si>
    <t>Vedtatt opprinnelig budsjett 2025</t>
  </si>
  <si>
    <t>Vedtatte endringer 2026 i 2025-2028 endring elevtall/klasser</t>
  </si>
  <si>
    <t>Klasse b-trinn</t>
  </si>
  <si>
    <t>Vedtatte endringer 2026 i 2025-2028 redusere spes.undervisn. 2%</t>
  </si>
  <si>
    <t>Klasse u-trinn</t>
  </si>
  <si>
    <t>Vedtatte endringer 2026 i 2025-2028 Avslutte It's learning</t>
  </si>
  <si>
    <t>Vedtatte endringer 2026 i 2025-2028 Nedbemanning andel 100 årsverk</t>
  </si>
  <si>
    <t>Fådelt skole</t>
  </si>
  <si>
    <t>Andel av innsparingstiltak bystyrets vedtak forrige HØP</t>
  </si>
  <si>
    <t>Arendalsmodellen</t>
  </si>
  <si>
    <t>For lite budsjett en skole i 2025</t>
  </si>
  <si>
    <t>Fådelt skole Flosta</t>
  </si>
  <si>
    <t>Skoleramme 2026 vedtatt forrige HØP</t>
  </si>
  <si>
    <t>Moltemyr innleide bygg</t>
  </si>
  <si>
    <t>Konsekvens justering endring pensjonssatser fra 2024 til 2025</t>
  </si>
  <si>
    <t>Holdes utenfor fordeling:</t>
  </si>
  <si>
    <t>Konsekvens kompensasjons lønnsoppgjør 2024 i 2025, og 2025 i 2026</t>
  </si>
  <si>
    <t>Total ramme til fordeling</t>
  </si>
  <si>
    <t>Totalt ramme nytt budsjett</t>
  </si>
  <si>
    <t>Faktorer</t>
  </si>
  <si>
    <t>Beløp</t>
  </si>
  <si>
    <t>Prosent</t>
  </si>
  <si>
    <t>Grunntildeling</t>
  </si>
  <si>
    <t>Ordinær skoledrift</t>
  </si>
  <si>
    <t>Lærertetthet</t>
  </si>
  <si>
    <t>Sosiodemografisk utjevning</t>
  </si>
  <si>
    <t>Elever b- trinn</t>
  </si>
  <si>
    <t>Elever u- trinn</t>
  </si>
  <si>
    <t>Flat fordeling 1-10</t>
  </si>
  <si>
    <t>Flat fordeling 1-7</t>
  </si>
  <si>
    <t>Elev b-trinn</t>
  </si>
  <si>
    <t>Elev u-trinn</t>
  </si>
  <si>
    <t>Lærertetthet 1-4</t>
  </si>
  <si>
    <t>Lærertetthet 5-7</t>
  </si>
  <si>
    <t>Lærertetthet 8-10</t>
  </si>
  <si>
    <t>Sosiodemografiske faktorer</t>
  </si>
  <si>
    <t>Skole</t>
  </si>
  <si>
    <t>Budsjett 2025</t>
  </si>
  <si>
    <t>Sosidemografisk</t>
  </si>
  <si>
    <t>Spesielt</t>
  </si>
  <si>
    <t>Total tildeling</t>
  </si>
  <si>
    <t xml:space="preserve">1-10 Lunderød </t>
  </si>
  <si>
    <t>1-10 Birkenlund</t>
  </si>
  <si>
    <t>1-10 Asdal</t>
  </si>
  <si>
    <t>1-10 Stuenes</t>
  </si>
  <si>
    <t>1-10 Nedenes</t>
  </si>
  <si>
    <t>1-10 Stinta</t>
  </si>
  <si>
    <t>1-10 Roligheden</t>
  </si>
  <si>
    <t>1-10 Hisøy</t>
  </si>
  <si>
    <t>Eydehavn</t>
  </si>
  <si>
    <t>Flosta</t>
  </si>
  <si>
    <t>1-10 Moltemyr</t>
  </si>
  <si>
    <t>Myra</t>
  </si>
  <si>
    <t xml:space="preserve">Nesheim </t>
  </si>
  <si>
    <t>Rykene</t>
  </si>
  <si>
    <t>Sandnes</t>
  </si>
  <si>
    <t>Strømmen oppv.</t>
  </si>
  <si>
    <t>SUM</t>
  </si>
  <si>
    <t>1. trinn</t>
  </si>
  <si>
    <t>2. trinn</t>
  </si>
  <si>
    <t>3. trinn</t>
  </si>
  <si>
    <t>4. trinn</t>
  </si>
  <si>
    <t>5. trinn</t>
  </si>
  <si>
    <t>6. trinn</t>
  </si>
  <si>
    <t>7. trinn</t>
  </si>
  <si>
    <t>8. trinn</t>
  </si>
  <si>
    <t>9. trinn</t>
  </si>
  <si>
    <t>10. trinn</t>
  </si>
  <si>
    <t>Sum</t>
  </si>
  <si>
    <t xml:space="preserve">Sum </t>
  </si>
  <si>
    <t>elev</t>
  </si>
  <si>
    <t>gr.</t>
  </si>
  <si>
    <t>elever</t>
  </si>
  <si>
    <t>B.TR</t>
  </si>
  <si>
    <t>Utr</t>
  </si>
  <si>
    <t>Totalt</t>
  </si>
  <si>
    <t>Skolepakke 1</t>
  </si>
  <si>
    <t>Skolepakke 2</t>
  </si>
  <si>
    <t>Skolepakke 3</t>
  </si>
  <si>
    <t>Skolepakke 4</t>
  </si>
  <si>
    <t>Fra høsten 2027</t>
  </si>
  <si>
    <t>Nedleggelse Sandes - Sandes og Roligheden samlokaliseres på Roligheden</t>
  </si>
  <si>
    <t xml:space="preserve">Ramme før endring skolestruktur </t>
  </si>
  <si>
    <t>Nedleggelse Eydehavn og Nesheim</t>
  </si>
  <si>
    <t>Klasseøkning Stuenes - B-trinn: 8 klasser</t>
  </si>
  <si>
    <t>Redusert kostnader ITO</t>
  </si>
  <si>
    <t>Reduksjon Barne- og familietjenesten og Kultur</t>
  </si>
  <si>
    <t>Redusert FDV Nesheim og Eydehavn (Arendal Eiendom)</t>
  </si>
  <si>
    <t>Årlig reduksjon renter og avdrag (finansområde)</t>
  </si>
  <si>
    <t xml:space="preserve">Skoleskyss </t>
  </si>
  <si>
    <t>Redusert behov for investering Nesheim og Eydehavn</t>
  </si>
  <si>
    <t xml:space="preserve">Nedleggelse Moltemyr </t>
  </si>
  <si>
    <t>Redusert FDV - Moltemyr (Arendal Eiendom)</t>
  </si>
  <si>
    <t>Klassereduksjon Stinta - U-trinn: 9 klasser</t>
  </si>
  <si>
    <t>Klasseøkning Birkenlund - U-trinn: 11 klasser</t>
  </si>
  <si>
    <t>Klassereduksjon Birkenlund - B-trinn: 13 klasser</t>
  </si>
  <si>
    <t>Klasseøkning Stinta, Myra og Strømmen - B-trinn: 14 klasser</t>
  </si>
  <si>
    <t>Redusere behov for investering Moltemyr</t>
  </si>
  <si>
    <t xml:space="preserve">Nedleggelse Sandnes </t>
  </si>
  <si>
    <t>Klasseøkning Roligheden - B-trinn: 6 klasser</t>
  </si>
  <si>
    <t>Reduseret FDV Sandnes skole (Arendal Eiendom)</t>
  </si>
  <si>
    <t>Redusere behov for investering Sandnes</t>
  </si>
  <si>
    <t>Renter år 1</t>
  </si>
  <si>
    <t>Investering</t>
  </si>
  <si>
    <t>Utvidet tabell</t>
  </si>
  <si>
    <t>Reduserte utgifter skoledrift</t>
  </si>
  <si>
    <t xml:space="preserve">Redusert FDV </t>
  </si>
  <si>
    <t>Reduserte utgifter til individuell tilrettelagt opplæring</t>
  </si>
  <si>
    <t>Økte skysskostnader</t>
  </si>
  <si>
    <t>Redusert FDV</t>
  </si>
  <si>
    <t>Endring i driftsbudsjettet 2026-2029</t>
  </si>
  <si>
    <t>Enkel tabell</t>
  </si>
  <si>
    <t>Renter og avdrag år 2</t>
  </si>
  <si>
    <t>Investering Nesheim</t>
  </si>
  <si>
    <t>Investering Eydehavn</t>
  </si>
  <si>
    <t>Investering Moltemyr</t>
  </si>
  <si>
    <t>Investering Sandnes</t>
  </si>
  <si>
    <t>Del 1 - skoleåret 2026/2027</t>
  </si>
  <si>
    <t>Reduserte utgifter forvaltning, drift og vedlikehold (FDV)</t>
  </si>
  <si>
    <t>Reduserte utgifter til individuell tilrettelagt opplæring (ITO)</t>
  </si>
  <si>
    <t>Del 2 - fra høsten 2027</t>
  </si>
  <si>
    <t>Sum reduksjon utgifter</t>
  </si>
  <si>
    <t>TlL DEL 1</t>
  </si>
  <si>
    <t>HOVE læringsarena</t>
  </si>
  <si>
    <t>2026/2027</t>
  </si>
  <si>
    <t>Redusert behov for investering Nesheim</t>
  </si>
  <si>
    <t>Klassereduksjon Birkenlund - U-trinn: 6 klasser</t>
  </si>
  <si>
    <t>Klasseøkning Stinta - U-trinn: 9 klasser</t>
  </si>
  <si>
    <t>Klassereduksjon Stinta - B-trinn: 13 Klasser</t>
  </si>
  <si>
    <t>Klasseøkning Birkenlund, Myra og Strømmen - B-trinn: 17 klasser</t>
  </si>
  <si>
    <t>Reduserte driftsutgifter</t>
  </si>
  <si>
    <t>Etter 2030</t>
  </si>
  <si>
    <t>Nedleggelse Eydehavn, Flosta og Nesheim</t>
  </si>
  <si>
    <t>Klasseøkning Stuenes - B-trinn: 10 klasser</t>
  </si>
  <si>
    <t>Klasseøkning Myra - B-trinn:  0 klasser</t>
  </si>
  <si>
    <t>Redusert FDV Eydehavn og Flosta (Arendal Eiendom)</t>
  </si>
  <si>
    <t>Nedleggelse Strømmen</t>
  </si>
  <si>
    <t>Redusert FDV - Strømmen (Arendal Eiendom)</t>
  </si>
  <si>
    <t>Klasseøkning Hisøy - B-trinn: 1 klasse</t>
  </si>
  <si>
    <t>Klasseøkning Asdal - B-trinn: 1 klasse</t>
  </si>
  <si>
    <t>Klasseøkning Asdal - u-trinn: 2 klasser</t>
  </si>
  <si>
    <t>Klasseøkning Roligheden: 6 klasser</t>
  </si>
  <si>
    <t>Nedleggelse Moltemyr</t>
  </si>
  <si>
    <t>Klasseøkning Birkenlund - B-trinn: 4 klasser</t>
  </si>
  <si>
    <t>Klasseøkning Birkenlund - U-trinn: 1 klasser</t>
  </si>
  <si>
    <t>Klasseøkning Stinta - B-trinn: 5 klasser</t>
  </si>
  <si>
    <t>Klasseøkning Stinta- U-trinn: 3 klasser</t>
  </si>
  <si>
    <t>Klasseøkning Stuenes - B-trinn: 8 klasser)</t>
  </si>
  <si>
    <t>Nedleggese - Eydehavn, Nesheim og Flosta samlokaliseres med Stuenes</t>
  </si>
  <si>
    <t xml:space="preserve">Nedleggelse Eydehavn, Nesheim og Flosta </t>
  </si>
  <si>
    <t>Økt ramme Stuenes (XX klasser)</t>
  </si>
  <si>
    <t>Økning ramme Roligheden (XX klasser)</t>
  </si>
  <si>
    <t xml:space="preserve">Del 1 </t>
  </si>
  <si>
    <t xml:space="preserve">Del 2 </t>
  </si>
  <si>
    <t xml:space="preserve">Del 3 </t>
  </si>
  <si>
    <t>Forskriftsfestet lærernomr (6 skoler)</t>
  </si>
  <si>
    <t>Bemanning skole videreføres på 2025 nivå (justering for bemanningsnorm prioriteres ikke)</t>
  </si>
  <si>
    <t>Snittpris pr. klasse basert på budsjett 2026</t>
  </si>
  <si>
    <t>Spesielle hensyn tas ut før fordeling</t>
  </si>
  <si>
    <t>Skolerammer 2026 før endringer i Fremtidens skole</t>
  </si>
  <si>
    <t>Del 4</t>
  </si>
  <si>
    <t>SUM  SKOLERAMMER 2026 OG SNITT PÅ KLASSE</t>
  </si>
  <si>
    <t>DEL 2 HØSTEN 2027</t>
  </si>
  <si>
    <t>DEL 1 HØSTEN 2026</t>
  </si>
  <si>
    <t>DEL 3 HØSTEN 2027</t>
  </si>
  <si>
    <t xml:space="preserve">DEL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</si>
</sst>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&quot;kr&quot;\ * #,##0_ ;_ &quot;kr&quot;\ * \-#,##0_ ;_ &quot;kr&quot;\ * &quot;-&quot;??_ ;_ @_ "/>
    <numFmt numFmtId="167" formatCode="0.0\ %"/>
    <numFmt numFmtId="168" formatCode="_ &quot;kr&quot;\ * #,##0_ ;_ &quot;kr&quot;\ * \-#,##0_ ;_ &quot;kr&quot;\ * &quot;-&quot;?_ ;_ @_ "/>
    <numFmt numFmtId="169" formatCode="_ * #,##0_ ;_ * \-#,##0_ ;_ * &quot;-&quot;??_ ;_ @_ "/>
    <numFmt numFmtId="171" formatCode="_-[$kr-414]\ * #,##0.00_-;\-[$kr-414]\ * #,##0.00_-;_-[$kr-414]\ 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Source Sans Pro"/>
      <family val="2"/>
    </font>
    <font>
      <sz val="12"/>
      <color theme="1"/>
      <name val="Source Sans Pro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8" tint="-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i/>
      <sz val="11"/>
      <color theme="2" tint="-9.9978637043366805E-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4" fillId="2" borderId="1" xfId="1" applyFill="1" applyBorder="1"/>
    <xf numFmtId="0" fontId="4" fillId="2" borderId="7" xfId="1" applyFill="1" applyBorder="1" applyAlignment="1">
      <alignment horizontal="right" shrinkToFit="1"/>
    </xf>
    <xf numFmtId="0" fontId="4" fillId="2" borderId="8" xfId="1" applyFill="1" applyBorder="1" applyAlignment="1">
      <alignment horizontal="right" shrinkToFit="1"/>
    </xf>
    <xf numFmtId="0" fontId="4" fillId="2" borderId="9" xfId="1" applyFill="1" applyBorder="1"/>
    <xf numFmtId="0" fontId="4" fillId="2" borderId="10" xfId="1" applyFill="1" applyBorder="1" applyAlignment="1">
      <alignment horizontal="center" shrinkToFit="1"/>
    </xf>
    <xf numFmtId="0" fontId="4" fillId="2" borderId="11" xfId="1" applyFill="1" applyBorder="1" applyAlignment="1">
      <alignment horizontal="center" shrinkToFit="1"/>
    </xf>
    <xf numFmtId="0" fontId="4" fillId="2" borderId="12" xfId="1" applyFill="1" applyBorder="1" applyAlignment="1">
      <alignment horizontal="center" shrinkToFit="1"/>
    </xf>
    <xf numFmtId="0" fontId="4" fillId="2" borderId="13" xfId="1" applyFill="1" applyBorder="1" applyAlignment="1">
      <alignment horizontal="center" shrinkToFit="1"/>
    </xf>
    <xf numFmtId="0" fontId="4" fillId="2" borderId="13" xfId="1" applyFill="1" applyBorder="1" applyAlignment="1">
      <alignment horizontal="right" shrinkToFit="1"/>
    </xf>
    <xf numFmtId="0" fontId="4" fillId="0" borderId="14" xfId="1" applyBorder="1" applyAlignment="1">
      <alignment shrinkToFit="1"/>
    </xf>
    <xf numFmtId="1" fontId="4" fillId="0" borderId="14" xfId="1" applyNumberFormat="1" applyBorder="1" applyAlignment="1">
      <alignment shrinkToFit="1"/>
    </xf>
    <xf numFmtId="1" fontId="0" fillId="0" borderId="14" xfId="0" applyNumberFormat="1" applyBorder="1"/>
    <xf numFmtId="0" fontId="5" fillId="2" borderId="14" xfId="1" applyFont="1" applyFill="1" applyBorder="1"/>
    <xf numFmtId="0" fontId="4" fillId="2" borderId="10" xfId="1" applyFill="1" applyBorder="1" applyAlignment="1">
      <alignment horizontal="center"/>
    </xf>
    <xf numFmtId="1" fontId="4" fillId="2" borderId="11" xfId="1" applyNumberFormat="1" applyFill="1" applyBorder="1" applyAlignment="1">
      <alignment horizontal="center"/>
    </xf>
    <xf numFmtId="0" fontId="4" fillId="2" borderId="13" xfId="1" applyFill="1" applyBorder="1"/>
    <xf numFmtId="1" fontId="4" fillId="2" borderId="13" xfId="1" applyNumberFormat="1" applyFill="1" applyBorder="1"/>
    <xf numFmtId="0" fontId="4" fillId="2" borderId="16" xfId="1" applyFill="1" applyBorder="1" applyAlignment="1">
      <alignment horizontal="center"/>
    </xf>
    <xf numFmtId="0" fontId="0" fillId="0" borderId="14" xfId="0" applyBorder="1"/>
    <xf numFmtId="3" fontId="0" fillId="0" borderId="0" xfId="0" applyNumberFormat="1"/>
    <xf numFmtId="0" fontId="6" fillId="3" borderId="14" xfId="1" applyFont="1" applyFill="1" applyBorder="1"/>
    <xf numFmtId="0" fontId="0" fillId="5" borderId="14" xfId="0" applyFill="1" applyBorder="1"/>
    <xf numFmtId="166" fontId="0" fillId="5" borderId="14" xfId="4" applyNumberFormat="1" applyFont="1" applyFill="1" applyBorder="1"/>
    <xf numFmtId="0" fontId="0" fillId="4" borderId="14" xfId="0" applyFill="1" applyBorder="1"/>
    <xf numFmtId="166" fontId="0" fillId="4" borderId="14" xfId="0" applyNumberFormat="1" applyFill="1" applyBorder="1"/>
    <xf numFmtId="166" fontId="0" fillId="0" borderId="0" xfId="0" applyNumberFormat="1"/>
    <xf numFmtId="0" fontId="0" fillId="6" borderId="14" xfId="0" applyFill="1" applyBorder="1"/>
    <xf numFmtId="166" fontId="0" fillId="0" borderId="14" xfId="0" applyNumberFormat="1" applyBorder="1"/>
    <xf numFmtId="9" fontId="0" fillId="0" borderId="14" xfId="0" applyNumberFormat="1" applyBorder="1"/>
    <xf numFmtId="9" fontId="0" fillId="0" borderId="14" xfId="5" applyFont="1" applyBorder="1"/>
    <xf numFmtId="16" fontId="0" fillId="0" borderId="14" xfId="0" applyNumberFormat="1" applyBorder="1"/>
    <xf numFmtId="167" fontId="0" fillId="0" borderId="14" xfId="0" applyNumberFormat="1" applyBorder="1"/>
    <xf numFmtId="166" fontId="0" fillId="0" borderId="14" xfId="4" applyNumberFormat="1" applyFont="1" applyBorder="1"/>
    <xf numFmtId="168" fontId="0" fillId="0" borderId="14" xfId="0" applyNumberFormat="1" applyBorder="1"/>
    <xf numFmtId="168" fontId="0" fillId="0" borderId="0" xfId="0" applyNumberFormat="1"/>
    <xf numFmtId="0" fontId="4" fillId="2" borderId="14" xfId="1" applyFill="1" applyBorder="1"/>
    <xf numFmtId="0" fontId="6" fillId="3" borderId="6" xfId="1" applyFont="1" applyFill="1" applyBorder="1"/>
    <xf numFmtId="0" fontId="6" fillId="0" borderId="6" xfId="1" applyFont="1" applyBorder="1"/>
    <xf numFmtId="0" fontId="5" fillId="2" borderId="6" xfId="1" applyFont="1" applyFill="1" applyBorder="1"/>
    <xf numFmtId="169" fontId="0" fillId="0" borderId="0" xfId="6" applyNumberFormat="1" applyFont="1"/>
    <xf numFmtId="0" fontId="0" fillId="7" borderId="14" xfId="0" applyFill="1" applyBorder="1"/>
    <xf numFmtId="169" fontId="0" fillId="0" borderId="0" xfId="0" applyNumberFormat="1"/>
    <xf numFmtId="0" fontId="0" fillId="7" borderId="0" xfId="0" applyFill="1"/>
    <xf numFmtId="0" fontId="0" fillId="5" borderId="13" xfId="0" applyFill="1" applyBorder="1"/>
    <xf numFmtId="166" fontId="0" fillId="5" borderId="13" xfId="4" applyNumberFormat="1" applyFont="1" applyFill="1" applyBorder="1"/>
    <xf numFmtId="0" fontId="4" fillId="9" borderId="14" xfId="1" applyFill="1" applyBorder="1" applyAlignment="1">
      <alignment shrinkToFit="1"/>
    </xf>
    <xf numFmtId="0" fontId="0" fillId="9" borderId="14" xfId="0" applyFill="1" applyBorder="1"/>
    <xf numFmtId="166" fontId="0" fillId="9" borderId="14" xfId="4" applyNumberFormat="1" applyFont="1" applyFill="1" applyBorder="1"/>
    <xf numFmtId="0" fontId="7" fillId="9" borderId="17" xfId="0" applyFont="1" applyFill="1" applyBorder="1"/>
    <xf numFmtId="166" fontId="7" fillId="9" borderId="17" xfId="0" applyNumberFormat="1" applyFont="1" applyFill="1" applyBorder="1"/>
    <xf numFmtId="0" fontId="10" fillId="0" borderId="0" xfId="0" applyFont="1" applyAlignment="1">
      <alignment horizontal="right"/>
    </xf>
    <xf numFmtId="166" fontId="10" fillId="0" borderId="0" xfId="0" applyNumberFormat="1" applyFont="1"/>
    <xf numFmtId="0" fontId="7" fillId="4" borderId="14" xfId="0" applyFont="1" applyFill="1" applyBorder="1"/>
    <xf numFmtId="166" fontId="7" fillId="4" borderId="14" xfId="0" applyNumberFormat="1" applyFont="1" applyFill="1" applyBorder="1"/>
    <xf numFmtId="0" fontId="7" fillId="9" borderId="14" xfId="0" applyFont="1" applyFill="1" applyBorder="1"/>
    <xf numFmtId="166" fontId="7" fillId="9" borderId="14" xfId="0" applyNumberFormat="1" applyFont="1" applyFill="1" applyBorder="1"/>
    <xf numFmtId="0" fontId="0" fillId="0" borderId="0" xfId="0" applyAlignment="1">
      <alignment wrapText="1"/>
    </xf>
    <xf numFmtId="0" fontId="0" fillId="6" borderId="6" xfId="0" applyFill="1" applyBorder="1"/>
    <xf numFmtId="171" fontId="0" fillId="0" borderId="0" xfId="0" applyNumberFormat="1"/>
    <xf numFmtId="0" fontId="0" fillId="5" borderId="7" xfId="0" applyFill="1" applyBorder="1"/>
    <xf numFmtId="166" fontId="0" fillId="5" borderId="7" xfId="4" applyNumberFormat="1" applyFont="1" applyFill="1" applyBorder="1"/>
    <xf numFmtId="0" fontId="7" fillId="0" borderId="0" xfId="0" applyFont="1"/>
    <xf numFmtId="0" fontId="0" fillId="0" borderId="21" xfId="0" applyBorder="1"/>
    <xf numFmtId="169" fontId="0" fillId="0" borderId="21" xfId="6" applyNumberFormat="1" applyFont="1" applyBorder="1"/>
    <xf numFmtId="0" fontId="0" fillId="7" borderId="0" xfId="0" applyFill="1" applyAlignment="1">
      <alignment wrapText="1"/>
    </xf>
    <xf numFmtId="169" fontId="0" fillId="7" borderId="0" xfId="6" applyNumberFormat="1" applyFont="1" applyFill="1"/>
    <xf numFmtId="0" fontId="7" fillId="0" borderId="18" xfId="0" applyFont="1" applyBorder="1"/>
    <xf numFmtId="0" fontId="11" fillId="0" borderId="0" xfId="0" applyFont="1"/>
    <xf numFmtId="0" fontId="0" fillId="0" borderId="22" xfId="0" applyBorder="1"/>
    <xf numFmtId="169" fontId="0" fillId="0" borderId="0" xfId="6" applyNumberFormat="1" applyFont="1" applyFill="1"/>
    <xf numFmtId="0" fontId="7" fillId="3" borderId="0" xfId="0" applyFont="1" applyFill="1"/>
    <xf numFmtId="0" fontId="0" fillId="3" borderId="0" xfId="0" applyFill="1"/>
    <xf numFmtId="0" fontId="14" fillId="10" borderId="0" xfId="0" applyFont="1" applyFill="1"/>
    <xf numFmtId="0" fontId="14" fillId="3" borderId="0" xfId="0" applyFont="1" applyFill="1"/>
    <xf numFmtId="0" fontId="0" fillId="11" borderId="0" xfId="0" applyFill="1"/>
    <xf numFmtId="169" fontId="0" fillId="11" borderId="0" xfId="0" applyNumberFormat="1" applyFill="1" applyAlignment="1">
      <alignment horizontal="right"/>
    </xf>
    <xf numFmtId="0" fontId="7" fillId="11" borderId="0" xfId="0" applyFont="1" applyFill="1"/>
    <xf numFmtId="0" fontId="15" fillId="3" borderId="0" xfId="0" applyFont="1" applyFill="1"/>
    <xf numFmtId="0" fontId="16" fillId="0" borderId="0" xfId="0" applyFont="1"/>
    <xf numFmtId="0" fontId="7" fillId="11" borderId="0" xfId="0" applyFont="1" applyFill="1" applyAlignment="1">
      <alignment horizontal="right"/>
    </xf>
    <xf numFmtId="0" fontId="7" fillId="11" borderId="0" xfId="0" applyFont="1" applyFill="1" applyAlignment="1">
      <alignment horizontal="right" wrapText="1"/>
    </xf>
    <xf numFmtId="3" fontId="0" fillId="3" borderId="0" xfId="0" applyNumberFormat="1" applyFill="1"/>
    <xf numFmtId="3" fontId="0" fillId="11" borderId="0" xfId="0" applyNumberFormat="1" applyFill="1"/>
    <xf numFmtId="3" fontId="14" fillId="10" borderId="0" xfId="0" applyNumberFormat="1" applyFont="1" applyFill="1" applyAlignment="1">
      <alignment horizontal="right"/>
    </xf>
    <xf numFmtId="3" fontId="7" fillId="3" borderId="0" xfId="0" applyNumberFormat="1" applyFont="1" applyFill="1"/>
    <xf numFmtId="3" fontId="14" fillId="10" borderId="0" xfId="0" applyNumberFormat="1" applyFont="1" applyFill="1"/>
    <xf numFmtId="3" fontId="14" fillId="3" borderId="0" xfId="0" applyNumberFormat="1" applyFont="1" applyFill="1" applyAlignment="1">
      <alignment horizontal="right"/>
    </xf>
    <xf numFmtId="0" fontId="13" fillId="0" borderId="0" xfId="0" applyFont="1"/>
    <xf numFmtId="0" fontId="4" fillId="2" borderId="6" xfId="1" applyFill="1" applyBorder="1" applyAlignment="1">
      <alignment horizontal="center" shrinkToFit="1"/>
    </xf>
    <xf numFmtId="0" fontId="4" fillId="2" borderId="5" xfId="1" applyFill="1" applyBorder="1" applyAlignment="1">
      <alignment horizontal="center" shrinkToFit="1"/>
    </xf>
    <xf numFmtId="0" fontId="4" fillId="2" borderId="2" xfId="1" applyFill="1" applyBorder="1" applyAlignment="1">
      <alignment horizontal="center" shrinkToFit="1"/>
    </xf>
    <xf numFmtId="0" fontId="4" fillId="2" borderId="3" xfId="1" applyFill="1" applyBorder="1" applyAlignment="1">
      <alignment horizontal="center" shrinkToFit="1"/>
    </xf>
    <xf numFmtId="0" fontId="4" fillId="2" borderId="4" xfId="1" applyFill="1" applyBorder="1" applyAlignment="1">
      <alignment horizontal="center" shrinkToFi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69" fontId="0" fillId="0" borderId="0" xfId="0" applyNumberFormat="1" applyFill="1"/>
    <xf numFmtId="3" fontId="0" fillId="0" borderId="0" xfId="0" applyNumberFormat="1" applyFill="1"/>
    <xf numFmtId="165" fontId="0" fillId="0" borderId="0" xfId="6" applyFont="1" applyFill="1"/>
    <xf numFmtId="0" fontId="12" fillId="0" borderId="0" xfId="0" applyFont="1" applyFill="1" applyAlignment="1">
      <alignment wrapText="1"/>
    </xf>
    <xf numFmtId="2" fontId="0" fillId="0" borderId="0" xfId="0" applyNumberFormat="1" applyFill="1"/>
    <xf numFmtId="14" fontId="0" fillId="0" borderId="0" xfId="0" applyNumberFormat="1"/>
    <xf numFmtId="0" fontId="4" fillId="3" borderId="14" xfId="2" applyFont="1" applyFill="1" applyBorder="1" applyAlignment="1">
      <alignment horizontal="center" shrinkToFit="1"/>
    </xf>
    <xf numFmtId="1" fontId="4" fillId="0" borderId="15" xfId="2" applyNumberFormat="1" applyFont="1" applyBorder="1" applyAlignment="1">
      <alignment horizontal="center" shrinkToFit="1"/>
    </xf>
    <xf numFmtId="0" fontId="4" fillId="0" borderId="14" xfId="2" applyFont="1" applyBorder="1" applyAlignment="1">
      <alignment horizontal="center" shrinkToFit="1"/>
    </xf>
    <xf numFmtId="0" fontId="4" fillId="3" borderId="5" xfId="2" applyFont="1" applyFill="1" applyBorder="1" applyAlignment="1">
      <alignment horizontal="center" shrinkToFit="1"/>
    </xf>
    <xf numFmtId="0" fontId="6" fillId="8" borderId="14" xfId="1" applyFont="1" applyFill="1" applyBorder="1"/>
    <xf numFmtId="0" fontId="8" fillId="3" borderId="14" xfId="2" applyFont="1" applyFill="1" applyBorder="1" applyAlignment="1">
      <alignment horizontal="center" shrinkToFit="1"/>
    </xf>
    <xf numFmtId="0" fontId="8" fillId="3" borderId="5" xfId="2" applyFont="1" applyFill="1" applyBorder="1" applyAlignment="1">
      <alignment horizontal="center" shrinkToFit="1"/>
    </xf>
    <xf numFmtId="0" fontId="4" fillId="0" borderId="15" xfId="2" applyFont="1" applyBorder="1" applyAlignment="1">
      <alignment horizontal="center" shrinkToFit="1"/>
    </xf>
    <xf numFmtId="3" fontId="3" fillId="3" borderId="14" xfId="2" applyNumberFormat="1" applyFill="1" applyBorder="1" applyAlignment="1">
      <alignment horizontal="center"/>
    </xf>
    <xf numFmtId="0" fontId="8" fillId="3" borderId="6" xfId="2" applyFont="1" applyFill="1" applyBorder="1" applyAlignment="1">
      <alignment horizontal="center" shrinkToFit="1"/>
    </xf>
    <xf numFmtId="0" fontId="0" fillId="0" borderId="1" xfId="0" applyBorder="1"/>
    <xf numFmtId="168" fontId="0" fillId="0" borderId="23" xfId="0" applyNumberFormat="1" applyBorder="1"/>
    <xf numFmtId="0" fontId="0" fillId="0" borderId="9" xfId="0" applyBorder="1"/>
    <xf numFmtId="168" fontId="0" fillId="0" borderId="12" xfId="0" applyNumberFormat="1" applyBorder="1"/>
    <xf numFmtId="0" fontId="7" fillId="0" borderId="19" xfId="0" applyFont="1" applyBorder="1" applyAlignment="1"/>
    <xf numFmtId="0" fontId="7" fillId="0" borderId="20" xfId="0" applyFont="1" applyBorder="1" applyAlignment="1"/>
  </cellXfs>
  <cellStyles count="13">
    <cellStyle name="Komma" xfId="6" builtinId="3"/>
    <cellStyle name="Komma 2" xfId="7" xr:uid="{00000000-0005-0000-0000-000001000000}"/>
    <cellStyle name="Komma 3" xfId="11" xr:uid="{F398A333-7FE7-4813-B158-0290E0417A05}"/>
    <cellStyle name="Normal" xfId="0" builtinId="0"/>
    <cellStyle name="Normal 15" xfId="3" xr:uid="{00000000-0005-0000-0000-000003000000}"/>
    <cellStyle name="Normal 2" xfId="8" xr:uid="{00000000-0005-0000-0000-000004000000}"/>
    <cellStyle name="Normal 2 6" xfId="2" xr:uid="{00000000-0005-0000-0000-000005000000}"/>
    <cellStyle name="Normal 3" xfId="9" xr:uid="{CCD0EE4A-DC54-4D9D-B8E9-B02088D8ED51}"/>
    <cellStyle name="Normal 4" xfId="10" xr:uid="{E6D80DB3-1069-41BF-A2F7-81A098DBFC4D}"/>
    <cellStyle name="Normal 7" xfId="1" xr:uid="{00000000-0005-0000-0000-000006000000}"/>
    <cellStyle name="Prosent" xfId="5" builtinId="5"/>
    <cellStyle name="Prosent 2" xfId="12" xr:uid="{9E14C59A-D6CC-4FEC-994F-3410478E1807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661412</xdr:colOff>
      <xdr:row>33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3C3965-5E9A-6C58-A3B5-3AFB82E06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71412" cy="6419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402982</xdr:colOff>
      <xdr:row>38</xdr:row>
      <xdr:rowOff>119428</xdr:rowOff>
    </xdr:from>
    <xdr:to>
      <xdr:col>31</xdr:col>
      <xdr:colOff>129121</xdr:colOff>
      <xdr:row>62</xdr:row>
      <xdr:rowOff>186984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7EBFB8-2BFA-6E26-AE2D-D20EF0FFF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5882" y="12025678"/>
          <a:ext cx="6441264" cy="4582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190500</xdr:rowOff>
    </xdr:from>
    <xdr:to>
      <xdr:col>6</xdr:col>
      <xdr:colOff>228917</xdr:colOff>
      <xdr:row>49</xdr:row>
      <xdr:rowOff>10299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8A8AB58-52BF-7A5F-318E-C7FDB8EA2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29200"/>
          <a:ext cx="5239481" cy="55443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EB00-2363-41C5-A493-0589B41C92D3}">
  <dimension ref="A1"/>
  <sheetViews>
    <sheetView tabSelected="1" workbookViewId="0">
      <selection activeCell="I8" sqref="I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0AAD3-FDC8-4FFD-B25A-99ADAD76AE8E}">
  <dimension ref="B1:J54"/>
  <sheetViews>
    <sheetView zoomScale="80" zoomScaleNormal="80" workbookViewId="0">
      <selection activeCell="E17" sqref="E17"/>
    </sheetView>
  </sheetViews>
  <sheetFormatPr baseColWidth="10" defaultColWidth="11.42578125" defaultRowHeight="15" x14ac:dyDescent="0.25"/>
  <cols>
    <col min="1" max="1" width="5" customWidth="1"/>
    <col min="2" max="2" width="60.85546875" bestFit="1" customWidth="1"/>
    <col min="3" max="3" width="20.5703125" customWidth="1"/>
    <col min="4" max="4" width="13.85546875" customWidth="1"/>
    <col min="5" max="5" width="30.85546875" customWidth="1"/>
    <col min="6" max="6" width="17.5703125" customWidth="1"/>
    <col min="7" max="7" width="39.42578125" bestFit="1" customWidth="1"/>
    <col min="8" max="8" width="3.5703125" customWidth="1"/>
    <col min="9" max="9" width="15.5703125" customWidth="1"/>
    <col min="10" max="10" width="15.28515625" bestFit="1" customWidth="1"/>
  </cols>
  <sheetData>
    <row r="1" spans="2:10" x14ac:dyDescent="0.25">
      <c r="B1" t="s">
        <v>165</v>
      </c>
    </row>
    <row r="2" spans="2:10" x14ac:dyDescent="0.25">
      <c r="B2" s="47" t="s">
        <v>4</v>
      </c>
      <c r="C2" s="48">
        <v>442682000</v>
      </c>
      <c r="E2" s="53" t="s">
        <v>162</v>
      </c>
      <c r="F2" s="54"/>
      <c r="J2" s="35"/>
    </row>
    <row r="3" spans="2:10" x14ac:dyDescent="0.25">
      <c r="B3" s="22" t="s">
        <v>5</v>
      </c>
      <c r="C3" s="23">
        <v>-3500000</v>
      </c>
      <c r="E3" s="24" t="s">
        <v>13</v>
      </c>
      <c r="F3" s="25">
        <v>1720000</v>
      </c>
      <c r="J3" s="35"/>
    </row>
    <row r="4" spans="2:10" x14ac:dyDescent="0.25">
      <c r="B4" s="22" t="s">
        <v>7</v>
      </c>
      <c r="C4" s="23">
        <v>-1500000</v>
      </c>
      <c r="E4" s="24" t="s">
        <v>15</v>
      </c>
      <c r="F4" s="25">
        <v>500000</v>
      </c>
      <c r="J4" s="35"/>
    </row>
    <row r="5" spans="2:10" x14ac:dyDescent="0.25">
      <c r="B5" s="60" t="s">
        <v>9</v>
      </c>
      <c r="C5" s="61">
        <v>-600000</v>
      </c>
      <c r="E5" s="24" t="s">
        <v>17</v>
      </c>
      <c r="F5" s="25">
        <v>546000</v>
      </c>
    </row>
    <row r="6" spans="2:10" x14ac:dyDescent="0.25">
      <c r="B6" s="22" t="s">
        <v>10</v>
      </c>
      <c r="C6" s="23">
        <v>-16194000</v>
      </c>
      <c r="E6" s="55" t="s">
        <v>19</v>
      </c>
      <c r="F6" s="56">
        <v>2766000</v>
      </c>
    </row>
    <row r="7" spans="2:10" x14ac:dyDescent="0.25">
      <c r="B7" s="44" t="s">
        <v>12</v>
      </c>
      <c r="C7" s="45">
        <v>-186400</v>
      </c>
    </row>
    <row r="8" spans="2:10" x14ac:dyDescent="0.25">
      <c r="B8" s="60" t="s">
        <v>14</v>
      </c>
      <c r="C8" s="61">
        <v>76000</v>
      </c>
      <c r="E8" s="55" t="s">
        <v>21</v>
      </c>
      <c r="F8" s="56">
        <v>455077710</v>
      </c>
    </row>
    <row r="9" spans="2:10" ht="15.75" thickBot="1" x14ac:dyDescent="0.3">
      <c r="B9" s="49" t="s">
        <v>16</v>
      </c>
      <c r="C9" s="50">
        <v>420777600</v>
      </c>
    </row>
    <row r="10" spans="2:10" x14ac:dyDescent="0.25">
      <c r="B10" s="44" t="s">
        <v>3</v>
      </c>
      <c r="C10" s="45">
        <v>550100</v>
      </c>
    </row>
    <row r="11" spans="2:10" x14ac:dyDescent="0.25">
      <c r="B11" s="22" t="s">
        <v>18</v>
      </c>
      <c r="C11" s="23">
        <v>1384000</v>
      </c>
      <c r="E11" s="62" t="s">
        <v>161</v>
      </c>
    </row>
    <row r="12" spans="2:10" x14ac:dyDescent="0.25">
      <c r="B12" s="22" t="s">
        <v>20</v>
      </c>
      <c r="C12" s="23">
        <v>33982010</v>
      </c>
      <c r="E12" s="114" t="s">
        <v>6</v>
      </c>
      <c r="F12" s="115">
        <v>1657303.7985352417</v>
      </c>
    </row>
    <row r="13" spans="2:10" x14ac:dyDescent="0.25">
      <c r="B13" s="22" t="s">
        <v>11</v>
      </c>
      <c r="C13" s="23">
        <v>0</v>
      </c>
      <c r="E13" s="116" t="s">
        <v>8</v>
      </c>
      <c r="F13" s="117">
        <v>2190860.2169807558</v>
      </c>
    </row>
    <row r="14" spans="2:10" x14ac:dyDescent="0.25">
      <c r="B14" s="22" t="s">
        <v>7</v>
      </c>
      <c r="C14" s="23">
        <v>1500000</v>
      </c>
    </row>
    <row r="15" spans="2:10" x14ac:dyDescent="0.25">
      <c r="B15" s="22" t="s">
        <v>0</v>
      </c>
      <c r="C15" s="23">
        <v>0</v>
      </c>
    </row>
    <row r="16" spans="2:10" x14ac:dyDescent="0.25">
      <c r="B16" s="22" t="s">
        <v>1</v>
      </c>
      <c r="C16" s="23">
        <v>0</v>
      </c>
      <c r="D16" s="26"/>
      <c r="E16" s="26"/>
    </row>
    <row r="17" spans="2:7" x14ac:dyDescent="0.25">
      <c r="B17" s="22" t="s">
        <v>2</v>
      </c>
      <c r="C17" s="23">
        <v>-350000</v>
      </c>
      <c r="D17" s="26"/>
    </row>
    <row r="18" spans="2:7" x14ac:dyDescent="0.25">
      <c r="B18" s="22" t="s">
        <v>159</v>
      </c>
      <c r="C18" s="23">
        <v>8360000</v>
      </c>
      <c r="D18" s="26"/>
    </row>
    <row r="19" spans="2:7" x14ac:dyDescent="0.25">
      <c r="B19" s="22" t="s">
        <v>160</v>
      </c>
      <c r="C19" s="23">
        <v>-8360000</v>
      </c>
      <c r="D19" s="26"/>
    </row>
    <row r="20" spans="2:7" ht="15.75" thickBot="1" x14ac:dyDescent="0.3">
      <c r="B20" s="49" t="s">
        <v>22</v>
      </c>
      <c r="C20" s="50">
        <v>457843710</v>
      </c>
      <c r="D20" s="40"/>
    </row>
    <row r="21" spans="2:7" x14ac:dyDescent="0.25">
      <c r="D21" s="26"/>
    </row>
    <row r="22" spans="2:7" x14ac:dyDescent="0.25">
      <c r="C22" s="26"/>
      <c r="D22" s="26"/>
      <c r="G22" s="26"/>
    </row>
    <row r="23" spans="2:7" x14ac:dyDescent="0.25">
      <c r="B23" s="51"/>
      <c r="C23" s="52"/>
      <c r="D23" s="26"/>
      <c r="E23" s="26"/>
    </row>
    <row r="24" spans="2:7" x14ac:dyDescent="0.25">
      <c r="E24" s="26"/>
    </row>
    <row r="25" spans="2:7" x14ac:dyDescent="0.25">
      <c r="B25" s="27" t="s">
        <v>23</v>
      </c>
      <c r="C25" s="27" t="s">
        <v>24</v>
      </c>
      <c r="D25" s="58" t="s">
        <v>25</v>
      </c>
      <c r="E25" s="26"/>
      <c r="F25" s="26"/>
    </row>
    <row r="26" spans="2:7" x14ac:dyDescent="0.25">
      <c r="B26" s="19" t="s">
        <v>26</v>
      </c>
      <c r="C26" s="28">
        <v>54609325.199999996</v>
      </c>
      <c r="D26" s="29">
        <v>0.12</v>
      </c>
      <c r="E26" s="26"/>
    </row>
    <row r="27" spans="2:7" x14ac:dyDescent="0.25">
      <c r="B27" s="19" t="s">
        <v>27</v>
      </c>
      <c r="C27" s="28">
        <v>236640409.20000002</v>
      </c>
      <c r="D27" s="30">
        <v>0.52</v>
      </c>
      <c r="E27" s="26"/>
      <c r="F27" s="59"/>
    </row>
    <row r="28" spans="2:7" x14ac:dyDescent="0.25">
      <c r="B28" s="19" t="s">
        <v>28</v>
      </c>
      <c r="C28" s="28">
        <v>136523313</v>
      </c>
      <c r="D28" s="29">
        <v>0.3</v>
      </c>
      <c r="E28" s="26"/>
    </row>
    <row r="29" spans="2:7" x14ac:dyDescent="0.25">
      <c r="B29" s="19" t="s">
        <v>29</v>
      </c>
      <c r="C29" s="28">
        <v>27304662.599999998</v>
      </c>
      <c r="D29" s="29">
        <v>0.06</v>
      </c>
      <c r="E29" s="26"/>
    </row>
    <row r="30" spans="2:7" x14ac:dyDescent="0.25">
      <c r="B30" s="19"/>
      <c r="C30" s="28">
        <v>455077710.00000006</v>
      </c>
      <c r="D30" s="29">
        <v>1</v>
      </c>
      <c r="E30" s="26"/>
    </row>
    <row r="32" spans="2:7" x14ac:dyDescent="0.25">
      <c r="B32" s="27" t="s">
        <v>26</v>
      </c>
      <c r="C32" s="27" t="s">
        <v>24</v>
      </c>
      <c r="D32" s="27" t="s">
        <v>25</v>
      </c>
    </row>
    <row r="33" spans="2:10" x14ac:dyDescent="0.25">
      <c r="B33" s="19" t="s">
        <v>30</v>
      </c>
      <c r="C33" s="34">
        <v>20751543.575999998</v>
      </c>
      <c r="D33" s="32">
        <v>0.38</v>
      </c>
    </row>
    <row r="34" spans="2:10" x14ac:dyDescent="0.25">
      <c r="B34" s="19" t="s">
        <v>31</v>
      </c>
      <c r="C34" s="34">
        <v>10375771.787999999</v>
      </c>
      <c r="D34" s="32">
        <v>0.19</v>
      </c>
      <c r="F34" s="35"/>
    </row>
    <row r="35" spans="2:10" x14ac:dyDescent="0.25">
      <c r="B35" s="19" t="s">
        <v>32</v>
      </c>
      <c r="C35" s="34">
        <v>13106238.047999999</v>
      </c>
      <c r="D35" s="32">
        <v>0.24</v>
      </c>
    </row>
    <row r="36" spans="2:10" x14ac:dyDescent="0.25">
      <c r="B36" s="19" t="s">
        <v>33</v>
      </c>
      <c r="C36" s="34">
        <v>10375771.787999999</v>
      </c>
      <c r="D36" s="32">
        <v>0.19</v>
      </c>
    </row>
    <row r="37" spans="2:10" x14ac:dyDescent="0.25">
      <c r="B37" s="19"/>
      <c r="C37" s="33">
        <v>54609325.199999988</v>
      </c>
      <c r="D37" s="32">
        <v>1</v>
      </c>
    </row>
    <row r="39" spans="2:10" x14ac:dyDescent="0.25">
      <c r="B39" s="27" t="s">
        <v>27</v>
      </c>
      <c r="C39" s="27" t="s">
        <v>24</v>
      </c>
      <c r="D39" s="27" t="s">
        <v>25</v>
      </c>
    </row>
    <row r="40" spans="2:10" x14ac:dyDescent="0.25">
      <c r="B40" s="19" t="s">
        <v>34</v>
      </c>
      <c r="C40" s="34">
        <v>75724930.944000006</v>
      </c>
      <c r="D40" s="32">
        <v>0.32</v>
      </c>
    </row>
    <row r="41" spans="2:10" x14ac:dyDescent="0.25">
      <c r="B41" s="19" t="s">
        <v>35</v>
      </c>
      <c r="C41" s="34">
        <v>40228869.564000003</v>
      </c>
      <c r="D41" s="32">
        <v>0.17</v>
      </c>
      <c r="J41" s="35"/>
    </row>
    <row r="42" spans="2:10" x14ac:dyDescent="0.25">
      <c r="B42" s="19" t="s">
        <v>6</v>
      </c>
      <c r="C42" s="34">
        <v>80457739.128000006</v>
      </c>
      <c r="D42" s="32">
        <v>0.34</v>
      </c>
      <c r="J42" s="35"/>
    </row>
    <row r="43" spans="2:10" x14ac:dyDescent="0.25">
      <c r="B43" s="19" t="s">
        <v>8</v>
      </c>
      <c r="C43" s="34">
        <v>40228869.564000003</v>
      </c>
      <c r="D43" s="32">
        <v>0.17</v>
      </c>
      <c r="J43" s="35"/>
    </row>
    <row r="44" spans="2:10" x14ac:dyDescent="0.25">
      <c r="B44" s="19"/>
      <c r="C44" s="34">
        <v>236640409.20000005</v>
      </c>
      <c r="D44" s="32">
        <v>1</v>
      </c>
      <c r="E44" s="35"/>
      <c r="G44" s="35"/>
    </row>
    <row r="45" spans="2:10" x14ac:dyDescent="0.25">
      <c r="J45" s="35"/>
    </row>
    <row r="46" spans="2:10" x14ac:dyDescent="0.25">
      <c r="B46" s="27" t="s">
        <v>28</v>
      </c>
      <c r="C46" s="27" t="s">
        <v>24</v>
      </c>
      <c r="D46" s="27" t="s">
        <v>25</v>
      </c>
    </row>
    <row r="47" spans="2:10" x14ac:dyDescent="0.25">
      <c r="B47" s="31" t="s">
        <v>36</v>
      </c>
      <c r="C47" s="28">
        <v>57339791.460000001</v>
      </c>
      <c r="D47" s="29">
        <v>0.42</v>
      </c>
    </row>
    <row r="48" spans="2:10" x14ac:dyDescent="0.25">
      <c r="B48" s="19" t="s">
        <v>37</v>
      </c>
      <c r="C48" s="28">
        <v>35496061.380000003</v>
      </c>
      <c r="D48" s="29">
        <v>0.26</v>
      </c>
    </row>
    <row r="49" spans="2:7" x14ac:dyDescent="0.25">
      <c r="B49" s="19" t="s">
        <v>38</v>
      </c>
      <c r="C49" s="28">
        <v>43687460.160000004</v>
      </c>
      <c r="D49" s="29">
        <v>0.32</v>
      </c>
    </row>
    <row r="50" spans="2:7" x14ac:dyDescent="0.25">
      <c r="B50" s="19"/>
      <c r="C50" s="28">
        <v>136523313</v>
      </c>
      <c r="D50" s="29">
        <v>1</v>
      </c>
    </row>
    <row r="52" spans="2:7" x14ac:dyDescent="0.25">
      <c r="B52" s="27" t="s">
        <v>29</v>
      </c>
      <c r="C52" s="27" t="s">
        <v>24</v>
      </c>
      <c r="D52" s="27" t="s">
        <v>25</v>
      </c>
      <c r="G52">
        <v>0.65217391304347827</v>
      </c>
    </row>
    <row r="53" spans="2:7" x14ac:dyDescent="0.25">
      <c r="B53" s="19" t="s">
        <v>39</v>
      </c>
      <c r="C53" s="28">
        <v>27304662.599999998</v>
      </c>
      <c r="D53" s="29">
        <v>1</v>
      </c>
      <c r="G53">
        <v>0.34782608695652173</v>
      </c>
    </row>
    <row r="54" spans="2:7" x14ac:dyDescent="0.25">
      <c r="B54" s="19"/>
      <c r="C54" s="28">
        <v>27304662.599999998</v>
      </c>
      <c r="D54" s="29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1505D-DB53-4089-A15A-DC1B446CADE0}">
  <dimension ref="A2:U20"/>
  <sheetViews>
    <sheetView topLeftCell="A13" workbookViewId="0">
      <selection activeCell="H20" sqref="H20"/>
    </sheetView>
  </sheetViews>
  <sheetFormatPr baseColWidth="10" defaultColWidth="11.42578125" defaultRowHeight="15" x14ac:dyDescent="0.25"/>
  <cols>
    <col min="1" max="1" width="19" customWidth="1"/>
    <col min="2" max="2" width="25.42578125" customWidth="1"/>
    <col min="3" max="3" width="22.42578125" customWidth="1"/>
    <col min="4" max="4" width="17.5703125" customWidth="1"/>
    <col min="5" max="5" width="18.140625" customWidth="1"/>
    <col min="6" max="8" width="17.5703125" customWidth="1"/>
    <col min="9" max="9" width="17.140625" customWidth="1"/>
    <col min="10" max="11" width="12.42578125" bestFit="1" customWidth="1"/>
    <col min="13" max="13" width="16.5703125" customWidth="1"/>
    <col min="14" max="14" width="15" customWidth="1"/>
    <col min="16" max="16" width="17" hidden="1" customWidth="1"/>
    <col min="17" max="17" width="13.140625" hidden="1" customWidth="1"/>
    <col min="21" max="21" width="13.42578125" customWidth="1"/>
  </cols>
  <sheetData>
    <row r="2" spans="1:21" x14ac:dyDescent="0.25">
      <c r="A2" s="36" t="s">
        <v>163</v>
      </c>
      <c r="B2" s="1"/>
    </row>
    <row r="3" spans="1:21" x14ac:dyDescent="0.25">
      <c r="B3" s="19" t="s">
        <v>41</v>
      </c>
      <c r="C3" s="19" t="s">
        <v>26</v>
      </c>
      <c r="D3" s="19" t="s">
        <v>27</v>
      </c>
      <c r="E3" s="19" t="s">
        <v>28</v>
      </c>
      <c r="F3" s="19" t="s">
        <v>42</v>
      </c>
      <c r="G3" s="19" t="s">
        <v>43</v>
      </c>
      <c r="H3" s="41" t="s">
        <v>44</v>
      </c>
    </row>
    <row r="4" spans="1:21" x14ac:dyDescent="0.25">
      <c r="A4" s="37" t="s">
        <v>45</v>
      </c>
      <c r="B4" s="33"/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M4" s="26"/>
    </row>
    <row r="5" spans="1:21" x14ac:dyDescent="0.25">
      <c r="A5" s="37" t="s">
        <v>46</v>
      </c>
      <c r="B5" s="33">
        <v>38264000</v>
      </c>
      <c r="C5" s="33">
        <v>4427791.2765111635</v>
      </c>
      <c r="D5" s="33">
        <v>20835853.508161817</v>
      </c>
      <c r="E5" s="33">
        <v>12343027.819750875</v>
      </c>
      <c r="F5" s="33">
        <v>3409697.7368250708</v>
      </c>
      <c r="G5" s="33">
        <v>215000</v>
      </c>
      <c r="H5" s="33">
        <v>41231370.341248922</v>
      </c>
      <c r="I5" s="26"/>
      <c r="J5" s="26"/>
      <c r="K5" s="26"/>
      <c r="L5" s="26"/>
      <c r="M5" s="26"/>
      <c r="O5">
        <v>35445955.889738269</v>
      </c>
      <c r="P5" s="26">
        <v>-5785414.4515106529</v>
      </c>
      <c r="T5">
        <v>36550218.270722583</v>
      </c>
      <c r="U5" s="26">
        <v>4681152.0705263391</v>
      </c>
    </row>
    <row r="6" spans="1:21" x14ac:dyDescent="0.25">
      <c r="A6" s="38" t="s">
        <v>47</v>
      </c>
      <c r="B6" s="33">
        <v>44258000</v>
      </c>
      <c r="C6" s="33">
        <v>4788109.2994107176</v>
      </c>
      <c r="D6" s="33">
        <v>23791875.929640103</v>
      </c>
      <c r="E6" s="33">
        <v>13540102.98820065</v>
      </c>
      <c r="F6" s="33">
        <v>2929281.3329616822</v>
      </c>
      <c r="G6" s="33">
        <v>215000</v>
      </c>
      <c r="H6" s="33">
        <v>45264369.550213158</v>
      </c>
      <c r="I6" s="26"/>
      <c r="K6" s="26"/>
      <c r="M6" s="26"/>
      <c r="O6">
        <v>39901686.014684722</v>
      </c>
      <c r="P6" s="26">
        <v>-5362683.5355284363</v>
      </c>
      <c r="T6">
        <v>41136014.516318135</v>
      </c>
      <c r="U6" s="26">
        <v>4128355.0338950232</v>
      </c>
    </row>
    <row r="7" spans="1:21" x14ac:dyDescent="0.25">
      <c r="A7" s="38" t="s">
        <v>48</v>
      </c>
      <c r="B7" s="33">
        <v>45498000</v>
      </c>
      <c r="C7" s="33">
        <v>4819043.4815968815</v>
      </c>
      <c r="D7" s="33">
        <v>24097312.35512308</v>
      </c>
      <c r="E7" s="33">
        <v>13606607.84892429</v>
      </c>
      <c r="F7" s="33">
        <v>3186611.1946546077</v>
      </c>
      <c r="G7" s="33">
        <v>215000</v>
      </c>
      <c r="H7" s="33">
        <v>45924574.88029886</v>
      </c>
      <c r="I7" s="26"/>
      <c r="K7" s="26"/>
      <c r="M7" s="26"/>
      <c r="O7">
        <v>42975670.013031729</v>
      </c>
      <c r="P7" s="26">
        <v>-2948904.8672671318</v>
      </c>
      <c r="T7">
        <v>43053583.031882808</v>
      </c>
      <c r="U7" s="26">
        <v>2870991.8484160528</v>
      </c>
    </row>
    <row r="8" spans="1:21" x14ac:dyDescent="0.25">
      <c r="A8" s="38" t="s">
        <v>49</v>
      </c>
      <c r="B8" s="33">
        <v>42501000</v>
      </c>
      <c r="C8" s="33">
        <v>4901348.3496097326</v>
      </c>
      <c r="D8" s="33">
        <v>23579016.273243982</v>
      </c>
      <c r="E8" s="33">
        <v>14415752.49598705</v>
      </c>
      <c r="F8" s="33">
        <v>1840185.7249285106</v>
      </c>
      <c r="G8" s="33">
        <v>215000</v>
      </c>
      <c r="H8" s="33">
        <v>44951302.843769282</v>
      </c>
      <c r="I8" s="26"/>
      <c r="K8" s="26"/>
      <c r="M8" s="26"/>
      <c r="O8">
        <v>38640925.559039399</v>
      </c>
      <c r="P8" s="26">
        <v>-6310377.2847298831</v>
      </c>
      <c r="T8">
        <v>38959093.410179175</v>
      </c>
      <c r="U8" s="26">
        <v>5992209.4335901067</v>
      </c>
    </row>
    <row r="9" spans="1:21" x14ac:dyDescent="0.25">
      <c r="A9" s="38" t="s">
        <v>50</v>
      </c>
      <c r="B9" s="33">
        <v>48815000</v>
      </c>
      <c r="C9" s="33">
        <v>5195469.6333712721</v>
      </c>
      <c r="D9" s="33">
        <v>25795303.136970755</v>
      </c>
      <c r="E9" s="33">
        <v>15440668.565616515</v>
      </c>
      <c r="F9" s="33">
        <v>4160885.0923139318</v>
      </c>
      <c r="G9" s="33">
        <v>215000</v>
      </c>
      <c r="H9" s="33">
        <v>50807326.428272471</v>
      </c>
      <c r="I9" s="26"/>
      <c r="K9" s="26"/>
      <c r="M9" s="26"/>
      <c r="O9">
        <v>42896104.328272209</v>
      </c>
      <c r="P9" s="26">
        <v>-7911222.1000002623</v>
      </c>
      <c r="T9">
        <v>43909987.172345988</v>
      </c>
      <c r="U9" s="26">
        <v>6897339.2559264824</v>
      </c>
    </row>
    <row r="10" spans="1:21" x14ac:dyDescent="0.25">
      <c r="A10" s="38" t="s">
        <v>51</v>
      </c>
      <c r="B10" s="33">
        <v>46569000</v>
      </c>
      <c r="C10" s="33">
        <v>5020318.3871567333</v>
      </c>
      <c r="D10" s="33">
        <v>25637148.445055418</v>
      </c>
      <c r="E10" s="33">
        <v>14846185.404327475</v>
      </c>
      <c r="F10" s="33">
        <v>3495351.9742848314</v>
      </c>
      <c r="G10" s="33">
        <v>215000</v>
      </c>
      <c r="H10" s="33">
        <v>49214004.21082446</v>
      </c>
      <c r="I10" s="26"/>
      <c r="K10" s="26"/>
      <c r="M10" s="26"/>
      <c r="O10">
        <v>39398244.333982781</v>
      </c>
      <c r="P10" s="26">
        <v>-9815759.8768416792</v>
      </c>
      <c r="T10">
        <v>40913688.158131398</v>
      </c>
      <c r="U10" s="26">
        <v>8300316.0526930615</v>
      </c>
    </row>
    <row r="11" spans="1:21" x14ac:dyDescent="0.25">
      <c r="A11" s="38" t="s">
        <v>52</v>
      </c>
      <c r="B11" s="33">
        <v>40016000</v>
      </c>
      <c r="C11" s="33">
        <v>4596926.6296969373</v>
      </c>
      <c r="D11" s="33">
        <v>21976216.436541945</v>
      </c>
      <c r="E11" s="33">
        <v>13050820.230630478</v>
      </c>
      <c r="F11" s="33">
        <v>1442730.1628747343</v>
      </c>
      <c r="G11" s="33">
        <v>215000</v>
      </c>
      <c r="H11" s="33">
        <v>41281693.459744096</v>
      </c>
      <c r="I11" s="26"/>
      <c r="K11" s="26"/>
      <c r="M11" s="26"/>
      <c r="O11">
        <v>34714710.386955723</v>
      </c>
      <c r="P11" s="26">
        <v>-6566983.0727883726</v>
      </c>
      <c r="T11">
        <v>36663928.720277928</v>
      </c>
      <c r="U11" s="26">
        <v>4617764.739466168</v>
      </c>
    </row>
    <row r="12" spans="1:21" x14ac:dyDescent="0.25">
      <c r="A12" s="38" t="s">
        <v>53</v>
      </c>
      <c r="B12" s="33">
        <v>14168000</v>
      </c>
      <c r="C12" s="33">
        <v>2451765.2284421483</v>
      </c>
      <c r="D12" s="33">
        <v>7535768.8545980901</v>
      </c>
      <c r="E12" s="33">
        <v>4353588.9627465811</v>
      </c>
      <c r="F12" s="33">
        <v>654841.21055037552</v>
      </c>
      <c r="G12" s="33">
        <v>0</v>
      </c>
      <c r="H12" s="33">
        <v>14995964.256337194</v>
      </c>
      <c r="I12" s="26"/>
      <c r="K12" s="26"/>
      <c r="M12" s="26"/>
      <c r="O12">
        <v>11931670.935575925</v>
      </c>
      <c r="P12" s="26">
        <v>-3064293.320761269</v>
      </c>
      <c r="T12">
        <v>12591403.53043228</v>
      </c>
      <c r="U12" s="26">
        <v>2404560.7259049136</v>
      </c>
    </row>
    <row r="13" spans="1:21" x14ac:dyDescent="0.25">
      <c r="A13" s="38" t="s">
        <v>54</v>
      </c>
      <c r="B13" s="33">
        <v>10464000</v>
      </c>
      <c r="C13" s="33">
        <v>2026773.6160056682</v>
      </c>
      <c r="D13" s="33">
        <v>5485184.7587531693</v>
      </c>
      <c r="E13" s="33">
        <v>2485756.73356074</v>
      </c>
      <c r="F13" s="33">
        <v>432325.17674404359</v>
      </c>
      <c r="G13" s="33">
        <v>500000</v>
      </c>
      <c r="H13" s="33">
        <v>10930040.285063621</v>
      </c>
      <c r="I13" s="26"/>
      <c r="K13" s="26"/>
      <c r="M13" s="26"/>
      <c r="O13">
        <v>10501144.329502378</v>
      </c>
      <c r="P13" s="26">
        <v>-428895.955561243</v>
      </c>
      <c r="T13">
        <v>9045325.0758265033</v>
      </c>
      <c r="U13" s="26">
        <v>1884715.2092371173</v>
      </c>
    </row>
    <row r="14" spans="1:21" x14ac:dyDescent="0.25">
      <c r="A14" s="38" t="s">
        <v>55</v>
      </c>
      <c r="B14" s="33">
        <v>34147000</v>
      </c>
      <c r="C14" s="33">
        <v>3950300.3134356784</v>
      </c>
      <c r="D14" s="33">
        <v>18598378.783243522</v>
      </c>
      <c r="E14" s="33">
        <v>10153563.312014004</v>
      </c>
      <c r="F14" s="33">
        <v>1918836.8315167709</v>
      </c>
      <c r="G14" s="33">
        <v>761000</v>
      </c>
      <c r="H14" s="33">
        <v>35382079.240209974</v>
      </c>
      <c r="I14" s="26"/>
      <c r="K14" s="26"/>
      <c r="M14" s="26"/>
      <c r="O14">
        <v>34965545.826605849</v>
      </c>
      <c r="P14" s="26">
        <v>-416533.41360412538</v>
      </c>
      <c r="T14">
        <v>33289928.422187936</v>
      </c>
      <c r="U14" s="26">
        <v>2092150.8180220388</v>
      </c>
    </row>
    <row r="15" spans="1:21" x14ac:dyDescent="0.25">
      <c r="A15" s="38" t="s">
        <v>56</v>
      </c>
      <c r="B15" s="33">
        <v>20994000</v>
      </c>
      <c r="C15" s="33">
        <v>2843554.3711570282</v>
      </c>
      <c r="D15" s="33">
        <v>10464668.081156217</v>
      </c>
      <c r="E15" s="33">
        <v>6097309.0892051496</v>
      </c>
      <c r="F15" s="33">
        <v>1134275.5627646064</v>
      </c>
      <c r="G15" s="33">
        <v>0</v>
      </c>
      <c r="H15" s="33">
        <v>20539807.104283001</v>
      </c>
      <c r="I15" s="26"/>
      <c r="K15" s="26"/>
      <c r="M15" s="26"/>
      <c r="O15">
        <v>20457873.311054099</v>
      </c>
      <c r="P15" s="26">
        <v>-81933.793228901923</v>
      </c>
      <c r="T15">
        <v>18800214.615078729</v>
      </c>
      <c r="U15" s="26">
        <v>1739592.4892042726</v>
      </c>
    </row>
    <row r="16" spans="1:21" x14ac:dyDescent="0.25">
      <c r="A16" s="38" t="s">
        <v>57</v>
      </c>
      <c r="B16" s="33">
        <v>10633000</v>
      </c>
      <c r="C16" s="33">
        <v>2106459.5433375081</v>
      </c>
      <c r="D16" s="33">
        <v>5775968.4935781285</v>
      </c>
      <c r="E16" s="33">
        <v>2846670.3349428801</v>
      </c>
      <c r="F16" s="33">
        <v>338797.60522489814</v>
      </c>
      <c r="G16" s="33">
        <v>0</v>
      </c>
      <c r="H16" s="33">
        <v>11067895.977083415</v>
      </c>
      <c r="I16" s="26"/>
      <c r="K16" s="26"/>
      <c r="M16" s="26"/>
      <c r="O16">
        <v>10023814.391316574</v>
      </c>
      <c r="P16" s="26">
        <v>-1044081.5857668407</v>
      </c>
      <c r="T16">
        <v>9904083.4960406739</v>
      </c>
      <c r="U16" s="26">
        <v>1163812.4810427409</v>
      </c>
    </row>
    <row r="17" spans="1:21" x14ac:dyDescent="0.25">
      <c r="A17" s="38" t="s">
        <v>58</v>
      </c>
      <c r="B17" s="33">
        <v>14707000</v>
      </c>
      <c r="C17" s="33">
        <v>2392000.7829432683</v>
      </c>
      <c r="D17" s="33">
        <v>7317681.0534793697</v>
      </c>
      <c r="E17" s="33">
        <v>3995091.7031874498</v>
      </c>
      <c r="F17" s="33">
        <v>664782.01407769707</v>
      </c>
      <c r="G17" s="33">
        <v>0</v>
      </c>
      <c r="H17" s="33">
        <v>14369555.553687785</v>
      </c>
      <c r="I17" s="26"/>
      <c r="K17" s="26"/>
      <c r="M17" s="26"/>
      <c r="O17">
        <v>20317620.028361138</v>
      </c>
      <c r="P17" s="26">
        <v>5948064.4746733531</v>
      </c>
      <c r="T17">
        <v>15325743.626431908</v>
      </c>
      <c r="U17" s="26">
        <v>-956188.07274412364</v>
      </c>
    </row>
    <row r="18" spans="1:21" x14ac:dyDescent="0.25">
      <c r="A18" s="38" t="s">
        <v>59</v>
      </c>
      <c r="B18" s="33">
        <v>18055000</v>
      </c>
      <c r="C18" s="33">
        <v>2684182.5164933484</v>
      </c>
      <c r="D18" s="33">
        <v>8883625.5912826918</v>
      </c>
      <c r="E18" s="33">
        <v>5285418.2366741765</v>
      </c>
      <c r="F18" s="33">
        <v>888239.75564934406</v>
      </c>
      <c r="G18" s="33">
        <v>0</v>
      </c>
      <c r="H18" s="33">
        <v>17741466.10009956</v>
      </c>
      <c r="I18" s="26"/>
      <c r="K18" s="26"/>
      <c r="M18" s="26"/>
      <c r="O18">
        <v>18835558.509519346</v>
      </c>
      <c r="P18" s="26">
        <v>1094092.4094197862</v>
      </c>
      <c r="T18">
        <v>17988136.552093808</v>
      </c>
      <c r="U18" s="26">
        <v>-246670.45199424773</v>
      </c>
    </row>
    <row r="19" spans="1:21" x14ac:dyDescent="0.25">
      <c r="A19" s="38" t="s">
        <v>60</v>
      </c>
      <c r="B19" s="33">
        <v>13593000</v>
      </c>
      <c r="C19" s="33">
        <v>2405281.7708319081</v>
      </c>
      <c r="D19" s="33">
        <v>6866407.4991717292</v>
      </c>
      <c r="E19" s="33">
        <v>4062749.2742316974</v>
      </c>
      <c r="F19" s="33">
        <v>807821.22462889354</v>
      </c>
      <c r="G19" s="33">
        <v>0</v>
      </c>
      <c r="H19" s="33">
        <v>14142259.768864227</v>
      </c>
      <c r="I19" s="26"/>
      <c r="K19" s="26"/>
      <c r="M19" s="26"/>
      <c r="O19">
        <v>21244476.142359868</v>
      </c>
      <c r="P19" s="26">
        <v>7102216.3734956402</v>
      </c>
      <c r="T19">
        <v>13093651.402050115</v>
      </c>
      <c r="U19" s="26">
        <v>1048608.3668141123</v>
      </c>
    </row>
    <row r="20" spans="1:21" x14ac:dyDescent="0.25">
      <c r="A20" s="39" t="s">
        <v>61</v>
      </c>
      <c r="B20" s="33">
        <v>442682000</v>
      </c>
      <c r="C20" s="28">
        <v>54609325.199999996</v>
      </c>
      <c r="D20" s="28">
        <v>236640409.20000005</v>
      </c>
      <c r="E20" s="28">
        <v>136523312.99999997</v>
      </c>
      <c r="F20" s="28">
        <v>27304662.600000001</v>
      </c>
      <c r="G20" s="28">
        <v>2766000</v>
      </c>
      <c r="H20" s="33">
        <v>457843709.99999994</v>
      </c>
      <c r="I20" s="26"/>
      <c r="M20" s="26"/>
      <c r="O20">
        <v>422251000.00000006</v>
      </c>
      <c r="P20" s="26">
        <v>-35592710.00000003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D57C-A525-4976-9619-DD11752217D5}">
  <dimension ref="A1:AJ21"/>
  <sheetViews>
    <sheetView zoomScale="80" zoomScaleNormal="80" workbookViewId="0">
      <selection activeCell="A22" sqref="A22"/>
    </sheetView>
  </sheetViews>
  <sheetFormatPr baseColWidth="10" defaultColWidth="11.42578125" defaultRowHeight="15" x14ac:dyDescent="0.25"/>
  <cols>
    <col min="1" max="1" width="21.42578125" customWidth="1"/>
    <col min="2" max="24" width="7.5703125" customWidth="1"/>
  </cols>
  <sheetData>
    <row r="1" spans="1:25" ht="15.75" thickBot="1" x14ac:dyDescent="0.3">
      <c r="A1" s="103">
        <v>45908</v>
      </c>
    </row>
    <row r="2" spans="1:25" x14ac:dyDescent="0.25">
      <c r="A2" s="1" t="s">
        <v>40</v>
      </c>
      <c r="B2" s="91" t="s">
        <v>62</v>
      </c>
      <c r="C2" s="92"/>
      <c r="D2" s="93" t="s">
        <v>63</v>
      </c>
      <c r="E2" s="90"/>
      <c r="F2" s="89" t="s">
        <v>64</v>
      </c>
      <c r="G2" s="90"/>
      <c r="H2" s="89" t="s">
        <v>65</v>
      </c>
      <c r="I2" s="90"/>
      <c r="J2" s="89" t="s">
        <v>66</v>
      </c>
      <c r="K2" s="90"/>
      <c r="L2" s="89" t="s">
        <v>67</v>
      </c>
      <c r="M2" s="90"/>
      <c r="N2" s="89" t="s">
        <v>68</v>
      </c>
      <c r="O2" s="90"/>
      <c r="P2" s="89" t="s">
        <v>69</v>
      </c>
      <c r="Q2" s="90"/>
      <c r="R2" s="89" t="s">
        <v>70</v>
      </c>
      <c r="S2" s="90"/>
      <c r="T2" s="89" t="s">
        <v>71</v>
      </c>
      <c r="U2" s="90"/>
      <c r="V2" s="2" t="s">
        <v>72</v>
      </c>
      <c r="W2" s="2" t="s">
        <v>72</v>
      </c>
      <c r="X2" s="2" t="s">
        <v>73</v>
      </c>
      <c r="Y2" s="3" t="s">
        <v>73</v>
      </c>
    </row>
    <row r="3" spans="1:25" x14ac:dyDescent="0.25">
      <c r="A3" s="4"/>
      <c r="B3" s="5" t="s">
        <v>74</v>
      </c>
      <c r="C3" s="6" t="s">
        <v>75</v>
      </c>
      <c r="D3" s="7" t="s">
        <v>74</v>
      </c>
      <c r="E3" s="8" t="s">
        <v>75</v>
      </c>
      <c r="F3" s="8" t="s">
        <v>74</v>
      </c>
      <c r="G3" s="8" t="s">
        <v>75</v>
      </c>
      <c r="H3" s="8" t="s">
        <v>74</v>
      </c>
      <c r="I3" s="8" t="s">
        <v>75</v>
      </c>
      <c r="J3" s="8" t="s">
        <v>74</v>
      </c>
      <c r="K3" s="8" t="s">
        <v>75</v>
      </c>
      <c r="L3" s="8" t="s">
        <v>74</v>
      </c>
      <c r="M3" s="8" t="s">
        <v>75</v>
      </c>
      <c r="N3" s="8" t="s">
        <v>74</v>
      </c>
      <c r="O3" s="8" t="s">
        <v>75</v>
      </c>
      <c r="P3" s="8" t="s">
        <v>74</v>
      </c>
      <c r="Q3" s="8" t="s">
        <v>75</v>
      </c>
      <c r="R3" s="8" t="s">
        <v>74</v>
      </c>
      <c r="S3" s="8" t="s">
        <v>75</v>
      </c>
      <c r="T3" s="8" t="s">
        <v>74</v>
      </c>
      <c r="U3" s="8" t="s">
        <v>75</v>
      </c>
      <c r="V3" s="9" t="s">
        <v>76</v>
      </c>
      <c r="W3" s="9" t="s">
        <v>77</v>
      </c>
      <c r="X3" s="9" t="s">
        <v>78</v>
      </c>
      <c r="Y3" s="3" t="s">
        <v>79</v>
      </c>
    </row>
    <row r="4" spans="1:25" x14ac:dyDescent="0.25">
      <c r="A4" s="21" t="s">
        <v>45</v>
      </c>
      <c r="B4" s="104"/>
      <c r="C4" s="105"/>
      <c r="D4" s="104"/>
      <c r="E4" s="106"/>
      <c r="F4" s="104"/>
      <c r="G4" s="106"/>
      <c r="H4" s="104"/>
      <c r="I4" s="106"/>
      <c r="J4" s="104"/>
      <c r="K4" s="106"/>
      <c r="L4" s="107"/>
      <c r="M4" s="106"/>
      <c r="N4" s="104"/>
      <c r="O4" s="106"/>
      <c r="P4" s="104"/>
      <c r="Q4" s="106"/>
      <c r="R4" s="104"/>
      <c r="S4" s="106"/>
      <c r="T4" s="104"/>
      <c r="U4" s="106"/>
      <c r="V4" s="10"/>
      <c r="W4" s="11"/>
      <c r="X4" s="10"/>
      <c r="Y4" s="12"/>
    </row>
    <row r="5" spans="1:25" x14ac:dyDescent="0.25">
      <c r="A5" s="108" t="s">
        <v>46</v>
      </c>
      <c r="B5" s="109">
        <v>41</v>
      </c>
      <c r="C5" s="105">
        <v>2</v>
      </c>
      <c r="D5" s="109">
        <v>26</v>
      </c>
      <c r="E5" s="106">
        <v>1</v>
      </c>
      <c r="F5" s="109">
        <v>48</v>
      </c>
      <c r="G5" s="106">
        <v>2</v>
      </c>
      <c r="H5" s="109">
        <v>51</v>
      </c>
      <c r="I5" s="106">
        <v>2</v>
      </c>
      <c r="J5" s="109">
        <v>40</v>
      </c>
      <c r="K5" s="106">
        <v>2</v>
      </c>
      <c r="L5" s="110">
        <v>41</v>
      </c>
      <c r="M5" s="106">
        <v>2</v>
      </c>
      <c r="N5" s="109">
        <v>39</v>
      </c>
      <c r="O5" s="106">
        <v>2</v>
      </c>
      <c r="P5" s="109">
        <v>42</v>
      </c>
      <c r="Q5" s="106">
        <v>2</v>
      </c>
      <c r="R5" s="109">
        <v>34</v>
      </c>
      <c r="S5" s="106">
        <v>2</v>
      </c>
      <c r="T5" s="109">
        <v>54</v>
      </c>
      <c r="U5" s="106">
        <v>2</v>
      </c>
      <c r="V5" s="46">
        <v>416</v>
      </c>
      <c r="W5" s="11">
        <v>13</v>
      </c>
      <c r="X5" s="10">
        <v>6</v>
      </c>
      <c r="Y5" s="12">
        <v>19</v>
      </c>
    </row>
    <row r="6" spans="1:25" x14ac:dyDescent="0.25">
      <c r="A6" s="108" t="s">
        <v>47</v>
      </c>
      <c r="B6" s="109">
        <v>20</v>
      </c>
      <c r="C6" s="105">
        <v>1</v>
      </c>
      <c r="D6" s="109">
        <v>22</v>
      </c>
      <c r="E6" s="106">
        <v>1</v>
      </c>
      <c r="F6" s="109">
        <v>35</v>
      </c>
      <c r="G6" s="106">
        <v>2</v>
      </c>
      <c r="H6" s="109">
        <v>35</v>
      </c>
      <c r="I6" s="106">
        <v>2</v>
      </c>
      <c r="J6" s="109">
        <v>39</v>
      </c>
      <c r="K6" s="106">
        <v>2</v>
      </c>
      <c r="L6" s="110">
        <v>41</v>
      </c>
      <c r="M6" s="106">
        <v>2</v>
      </c>
      <c r="N6" s="109">
        <v>41</v>
      </c>
      <c r="O6" s="106">
        <v>2</v>
      </c>
      <c r="P6" s="109">
        <v>79</v>
      </c>
      <c r="Q6" s="106">
        <v>3</v>
      </c>
      <c r="R6" s="109">
        <v>80</v>
      </c>
      <c r="S6" s="106">
        <v>3</v>
      </c>
      <c r="T6" s="109">
        <v>75</v>
      </c>
      <c r="U6" s="106">
        <v>3</v>
      </c>
      <c r="V6" s="46">
        <v>467</v>
      </c>
      <c r="W6" s="11">
        <v>12</v>
      </c>
      <c r="X6" s="10">
        <v>9</v>
      </c>
      <c r="Y6" s="12">
        <v>21</v>
      </c>
    </row>
    <row r="7" spans="1:25" x14ac:dyDescent="0.25">
      <c r="A7" s="108" t="s">
        <v>48</v>
      </c>
      <c r="B7" s="109">
        <v>22</v>
      </c>
      <c r="C7" s="105">
        <v>1</v>
      </c>
      <c r="D7" s="109">
        <v>25</v>
      </c>
      <c r="E7" s="106">
        <v>1</v>
      </c>
      <c r="F7" s="109">
        <v>31</v>
      </c>
      <c r="G7" s="106">
        <v>2</v>
      </c>
      <c r="H7" s="109">
        <v>21</v>
      </c>
      <c r="I7" s="106">
        <v>1</v>
      </c>
      <c r="J7" s="109">
        <v>31</v>
      </c>
      <c r="K7" s="106">
        <v>2</v>
      </c>
      <c r="L7" s="110">
        <v>40</v>
      </c>
      <c r="M7" s="106">
        <v>2</v>
      </c>
      <c r="N7" s="109">
        <v>46</v>
      </c>
      <c r="O7" s="106">
        <v>2</v>
      </c>
      <c r="P7" s="109">
        <v>73</v>
      </c>
      <c r="Q7" s="106">
        <v>3</v>
      </c>
      <c r="R7" s="109">
        <v>84</v>
      </c>
      <c r="S7" s="106">
        <v>3</v>
      </c>
      <c r="T7" s="109">
        <v>98</v>
      </c>
      <c r="U7" s="106">
        <v>4</v>
      </c>
      <c r="V7" s="46">
        <v>471</v>
      </c>
      <c r="W7" s="11">
        <v>11</v>
      </c>
      <c r="X7" s="10">
        <v>10</v>
      </c>
      <c r="Y7" s="12">
        <v>21</v>
      </c>
    </row>
    <row r="8" spans="1:25" x14ac:dyDescent="0.25">
      <c r="A8" s="108" t="s">
        <v>49</v>
      </c>
      <c r="B8" s="109">
        <v>46</v>
      </c>
      <c r="C8" s="105">
        <v>2</v>
      </c>
      <c r="D8" s="109">
        <v>56</v>
      </c>
      <c r="E8" s="106">
        <v>2</v>
      </c>
      <c r="F8" s="109">
        <v>57</v>
      </c>
      <c r="G8" s="106">
        <v>3</v>
      </c>
      <c r="H8" s="109">
        <v>37</v>
      </c>
      <c r="I8" s="106">
        <v>2</v>
      </c>
      <c r="J8" s="109">
        <v>50</v>
      </c>
      <c r="K8" s="106">
        <v>2</v>
      </c>
      <c r="L8" s="110">
        <v>51</v>
      </c>
      <c r="M8" s="106">
        <v>2</v>
      </c>
      <c r="N8" s="109">
        <v>50</v>
      </c>
      <c r="O8" s="106">
        <v>2</v>
      </c>
      <c r="P8" s="109">
        <v>38</v>
      </c>
      <c r="Q8" s="106">
        <v>2</v>
      </c>
      <c r="R8" s="109">
        <v>56</v>
      </c>
      <c r="S8" s="106">
        <v>2</v>
      </c>
      <c r="T8" s="109">
        <v>46</v>
      </c>
      <c r="U8" s="106">
        <v>2</v>
      </c>
      <c r="V8" s="46">
        <v>487</v>
      </c>
      <c r="W8" s="11">
        <v>15</v>
      </c>
      <c r="X8" s="10">
        <v>6</v>
      </c>
      <c r="Y8" s="12">
        <v>21</v>
      </c>
    </row>
    <row r="9" spans="1:25" x14ac:dyDescent="0.25">
      <c r="A9" s="108" t="s">
        <v>50</v>
      </c>
      <c r="B9" s="109">
        <v>37</v>
      </c>
      <c r="C9" s="105">
        <v>2</v>
      </c>
      <c r="D9" s="109">
        <v>27</v>
      </c>
      <c r="E9" s="106">
        <v>1</v>
      </c>
      <c r="F9" s="109">
        <v>44</v>
      </c>
      <c r="G9" s="106">
        <v>2</v>
      </c>
      <c r="H9" s="109">
        <v>42</v>
      </c>
      <c r="I9" s="106">
        <v>2</v>
      </c>
      <c r="J9" s="109">
        <v>48</v>
      </c>
      <c r="K9" s="106">
        <v>2</v>
      </c>
      <c r="L9" s="110">
        <v>38</v>
      </c>
      <c r="M9" s="106">
        <v>2</v>
      </c>
      <c r="N9" s="109">
        <v>47</v>
      </c>
      <c r="O9" s="106">
        <v>2</v>
      </c>
      <c r="P9" s="109">
        <v>88</v>
      </c>
      <c r="Q9" s="106">
        <v>3</v>
      </c>
      <c r="R9" s="109">
        <v>87</v>
      </c>
      <c r="S9" s="106">
        <v>3</v>
      </c>
      <c r="T9" s="109">
        <v>70</v>
      </c>
      <c r="U9" s="106">
        <v>3</v>
      </c>
      <c r="V9" s="46">
        <v>528</v>
      </c>
      <c r="W9" s="11">
        <v>13</v>
      </c>
      <c r="X9" s="10">
        <v>9</v>
      </c>
      <c r="Y9" s="12">
        <v>22</v>
      </c>
    </row>
    <row r="10" spans="1:25" x14ac:dyDescent="0.25">
      <c r="A10" s="108" t="s">
        <v>51</v>
      </c>
      <c r="B10" s="109">
        <v>38</v>
      </c>
      <c r="C10" s="105">
        <v>2</v>
      </c>
      <c r="D10" s="109">
        <v>37</v>
      </c>
      <c r="E10" s="106">
        <v>2</v>
      </c>
      <c r="F10" s="109">
        <v>36</v>
      </c>
      <c r="G10" s="106">
        <v>2</v>
      </c>
      <c r="H10" s="109">
        <v>50</v>
      </c>
      <c r="I10" s="106">
        <v>2</v>
      </c>
      <c r="J10" s="109">
        <v>40</v>
      </c>
      <c r="K10" s="106">
        <v>2</v>
      </c>
      <c r="L10" s="110">
        <v>38</v>
      </c>
      <c r="M10" s="106">
        <v>2</v>
      </c>
      <c r="N10" s="109">
        <v>30</v>
      </c>
      <c r="O10" s="106">
        <v>2</v>
      </c>
      <c r="P10" s="109">
        <v>76</v>
      </c>
      <c r="Q10" s="106">
        <v>3</v>
      </c>
      <c r="R10" s="109">
        <v>78</v>
      </c>
      <c r="S10" s="106">
        <v>3</v>
      </c>
      <c r="T10" s="109">
        <v>79</v>
      </c>
      <c r="U10" s="106">
        <v>3</v>
      </c>
      <c r="V10" s="46">
        <v>502</v>
      </c>
      <c r="W10" s="11">
        <v>14</v>
      </c>
      <c r="X10" s="10">
        <v>9</v>
      </c>
      <c r="Y10" s="12">
        <v>23</v>
      </c>
    </row>
    <row r="11" spans="1:25" x14ac:dyDescent="0.25">
      <c r="A11" s="108" t="s">
        <v>52</v>
      </c>
      <c r="B11" s="109">
        <v>33</v>
      </c>
      <c r="C11" s="111">
        <v>2</v>
      </c>
      <c r="D11" s="109">
        <v>43</v>
      </c>
      <c r="E11" s="106">
        <v>2</v>
      </c>
      <c r="F11" s="109">
        <v>43</v>
      </c>
      <c r="G11" s="106">
        <v>2</v>
      </c>
      <c r="H11" s="109">
        <v>50</v>
      </c>
      <c r="I11" s="106">
        <v>2</v>
      </c>
      <c r="J11" s="109">
        <v>43</v>
      </c>
      <c r="K11" s="106">
        <v>2</v>
      </c>
      <c r="L11" s="110">
        <v>43</v>
      </c>
      <c r="M11" s="106">
        <v>2</v>
      </c>
      <c r="N11" s="109">
        <v>41</v>
      </c>
      <c r="O11" s="106">
        <v>2</v>
      </c>
      <c r="P11" s="109">
        <v>55</v>
      </c>
      <c r="Q11" s="106">
        <v>2</v>
      </c>
      <c r="R11" s="109">
        <v>35</v>
      </c>
      <c r="S11" s="106">
        <v>2</v>
      </c>
      <c r="T11" s="109">
        <v>55</v>
      </c>
      <c r="U11" s="106">
        <v>2</v>
      </c>
      <c r="V11" s="46">
        <v>441</v>
      </c>
      <c r="W11" s="11">
        <v>14</v>
      </c>
      <c r="X11" s="10">
        <v>6</v>
      </c>
      <c r="Y11" s="12">
        <v>20</v>
      </c>
    </row>
    <row r="12" spans="1:25" x14ac:dyDescent="0.25">
      <c r="A12" s="108" t="s">
        <v>53</v>
      </c>
      <c r="B12" s="109">
        <v>19</v>
      </c>
      <c r="C12" s="105">
        <v>1</v>
      </c>
      <c r="D12" s="109">
        <v>25</v>
      </c>
      <c r="E12" s="106">
        <v>1</v>
      </c>
      <c r="F12" s="109">
        <v>10</v>
      </c>
      <c r="G12" s="106">
        <v>1</v>
      </c>
      <c r="H12" s="109">
        <v>27</v>
      </c>
      <c r="I12" s="106">
        <v>1</v>
      </c>
      <c r="J12" s="109">
        <v>22</v>
      </c>
      <c r="K12" s="106">
        <v>1</v>
      </c>
      <c r="L12" s="110">
        <v>15</v>
      </c>
      <c r="M12" s="106">
        <v>2</v>
      </c>
      <c r="N12" s="109">
        <v>28</v>
      </c>
      <c r="O12" s="106">
        <v>1</v>
      </c>
      <c r="P12" s="109"/>
      <c r="Q12" s="106"/>
      <c r="R12" s="109"/>
      <c r="S12" s="106"/>
      <c r="T12" s="109"/>
      <c r="U12" s="106"/>
      <c r="V12" s="46">
        <v>146</v>
      </c>
      <c r="W12" s="11">
        <v>8</v>
      </c>
      <c r="X12" s="10">
        <v>0</v>
      </c>
      <c r="Y12" s="12">
        <v>8</v>
      </c>
    </row>
    <row r="13" spans="1:25" x14ac:dyDescent="0.25">
      <c r="A13" s="108" t="s">
        <v>54</v>
      </c>
      <c r="B13" s="109">
        <v>8</v>
      </c>
      <c r="C13" s="105">
        <v>1</v>
      </c>
      <c r="D13" s="109">
        <v>11</v>
      </c>
      <c r="E13" s="106">
        <v>1</v>
      </c>
      <c r="F13" s="109">
        <v>16</v>
      </c>
      <c r="G13" s="106">
        <v>1</v>
      </c>
      <c r="H13" s="109">
        <v>15</v>
      </c>
      <c r="I13" s="106">
        <v>1</v>
      </c>
      <c r="J13" s="109">
        <v>5</v>
      </c>
      <c r="K13" s="106">
        <v>1</v>
      </c>
      <c r="L13" s="110">
        <v>12</v>
      </c>
      <c r="M13" s="106">
        <v>1</v>
      </c>
      <c r="N13" s="109">
        <v>15</v>
      </c>
      <c r="O13" s="106">
        <v>1</v>
      </c>
      <c r="P13" s="109"/>
      <c r="Q13" s="106"/>
      <c r="R13" s="109"/>
      <c r="S13" s="106"/>
      <c r="T13" s="109"/>
      <c r="U13" s="106"/>
      <c r="V13" s="46">
        <v>82</v>
      </c>
      <c r="W13" s="11">
        <v>7</v>
      </c>
      <c r="X13" s="10">
        <v>0</v>
      </c>
      <c r="Y13" s="12">
        <v>7</v>
      </c>
    </row>
    <row r="14" spans="1:25" x14ac:dyDescent="0.25">
      <c r="A14" s="108" t="s">
        <v>55</v>
      </c>
      <c r="B14" s="109">
        <v>27</v>
      </c>
      <c r="C14" s="105">
        <v>1</v>
      </c>
      <c r="D14" s="109">
        <v>30</v>
      </c>
      <c r="E14" s="106">
        <v>2</v>
      </c>
      <c r="F14" s="109">
        <v>30</v>
      </c>
      <c r="G14" s="106">
        <v>2</v>
      </c>
      <c r="H14" s="109">
        <v>33</v>
      </c>
      <c r="I14" s="106">
        <v>2</v>
      </c>
      <c r="J14" s="109">
        <v>27</v>
      </c>
      <c r="K14" s="106">
        <v>1</v>
      </c>
      <c r="L14" s="110">
        <v>30</v>
      </c>
      <c r="M14" s="106">
        <v>2</v>
      </c>
      <c r="N14" s="109">
        <v>34</v>
      </c>
      <c r="O14" s="106">
        <v>2</v>
      </c>
      <c r="P14" s="109">
        <v>56</v>
      </c>
      <c r="Q14" s="106">
        <v>2</v>
      </c>
      <c r="R14" s="109">
        <v>37</v>
      </c>
      <c r="S14" s="106">
        <v>2</v>
      </c>
      <c r="T14" s="109">
        <v>40</v>
      </c>
      <c r="U14" s="106">
        <v>2</v>
      </c>
      <c r="V14" s="46">
        <v>344</v>
      </c>
      <c r="W14" s="11">
        <v>12</v>
      </c>
      <c r="X14" s="10">
        <v>6</v>
      </c>
      <c r="Y14" s="12">
        <v>18</v>
      </c>
    </row>
    <row r="15" spans="1:25" x14ac:dyDescent="0.25">
      <c r="A15" s="108" t="s">
        <v>56</v>
      </c>
      <c r="B15" s="109">
        <v>25</v>
      </c>
      <c r="C15" s="111">
        <v>1</v>
      </c>
      <c r="D15" s="109">
        <v>29</v>
      </c>
      <c r="E15" s="106">
        <v>2</v>
      </c>
      <c r="F15" s="109">
        <v>30</v>
      </c>
      <c r="G15" s="106">
        <v>2</v>
      </c>
      <c r="H15" s="109">
        <v>28</v>
      </c>
      <c r="I15" s="106">
        <v>1</v>
      </c>
      <c r="J15" s="109">
        <v>27</v>
      </c>
      <c r="K15" s="106">
        <v>1</v>
      </c>
      <c r="L15" s="110">
        <v>35</v>
      </c>
      <c r="M15" s="106">
        <v>2</v>
      </c>
      <c r="N15" s="109">
        <v>31</v>
      </c>
      <c r="O15" s="106">
        <v>2</v>
      </c>
      <c r="P15" s="104"/>
      <c r="Q15" s="106"/>
      <c r="R15" s="104"/>
      <c r="S15" s="106"/>
      <c r="T15" s="112"/>
      <c r="U15" s="106"/>
      <c r="V15" s="46">
        <v>205</v>
      </c>
      <c r="W15" s="11">
        <v>11</v>
      </c>
      <c r="X15" s="10">
        <v>0</v>
      </c>
      <c r="Y15" s="12">
        <v>11</v>
      </c>
    </row>
    <row r="16" spans="1:25" x14ac:dyDescent="0.25">
      <c r="A16" s="108" t="s">
        <v>57</v>
      </c>
      <c r="B16" s="109">
        <v>17</v>
      </c>
      <c r="C16" s="111">
        <v>1</v>
      </c>
      <c r="D16" s="109">
        <v>14</v>
      </c>
      <c r="E16" s="106">
        <v>1</v>
      </c>
      <c r="F16" s="109">
        <v>15</v>
      </c>
      <c r="G16" s="106">
        <v>1</v>
      </c>
      <c r="H16" s="109">
        <v>11</v>
      </c>
      <c r="I16" s="106">
        <v>1</v>
      </c>
      <c r="J16" s="109">
        <v>13</v>
      </c>
      <c r="K16" s="106">
        <v>1</v>
      </c>
      <c r="L16" s="110">
        <v>12</v>
      </c>
      <c r="M16" s="106">
        <v>1</v>
      </c>
      <c r="N16" s="109">
        <v>12</v>
      </c>
      <c r="O16" s="106">
        <v>1</v>
      </c>
      <c r="P16" s="104"/>
      <c r="Q16" s="106"/>
      <c r="R16" s="104"/>
      <c r="S16" s="106"/>
      <c r="T16" s="104"/>
      <c r="U16" s="106"/>
      <c r="V16" s="46">
        <v>94</v>
      </c>
      <c r="W16" s="11">
        <v>7</v>
      </c>
      <c r="X16" s="10">
        <v>0</v>
      </c>
      <c r="Y16" s="12">
        <v>7</v>
      </c>
    </row>
    <row r="17" spans="1:25" x14ac:dyDescent="0.25">
      <c r="A17" s="108" t="s">
        <v>58</v>
      </c>
      <c r="B17" s="109">
        <v>18</v>
      </c>
      <c r="C17" s="111">
        <v>1</v>
      </c>
      <c r="D17" s="109">
        <v>15</v>
      </c>
      <c r="E17" s="106">
        <v>1</v>
      </c>
      <c r="F17" s="109">
        <v>18</v>
      </c>
      <c r="G17" s="106">
        <v>1</v>
      </c>
      <c r="H17" s="109">
        <v>15</v>
      </c>
      <c r="I17" s="106">
        <v>1</v>
      </c>
      <c r="J17" s="109">
        <v>20</v>
      </c>
      <c r="K17" s="106">
        <v>1</v>
      </c>
      <c r="L17" s="110">
        <v>23</v>
      </c>
      <c r="M17" s="106">
        <v>1</v>
      </c>
      <c r="N17" s="109">
        <v>28</v>
      </c>
      <c r="O17" s="106">
        <v>2</v>
      </c>
      <c r="P17" s="104"/>
      <c r="Q17" s="106"/>
      <c r="R17" s="104"/>
      <c r="S17" s="106"/>
      <c r="T17" s="104"/>
      <c r="U17" s="106"/>
      <c r="V17" s="46">
        <v>137</v>
      </c>
      <c r="W17" s="11">
        <v>8</v>
      </c>
      <c r="X17" s="10">
        <v>0</v>
      </c>
      <c r="Y17" s="12">
        <v>8</v>
      </c>
    </row>
    <row r="18" spans="1:25" x14ac:dyDescent="0.25">
      <c r="A18" s="108" t="s">
        <v>59</v>
      </c>
      <c r="B18" s="109">
        <v>21</v>
      </c>
      <c r="C18" s="111">
        <v>1</v>
      </c>
      <c r="D18" s="109">
        <v>24</v>
      </c>
      <c r="E18" s="106">
        <v>1</v>
      </c>
      <c r="F18" s="109">
        <v>23</v>
      </c>
      <c r="G18" s="106">
        <v>1</v>
      </c>
      <c r="H18" s="109">
        <v>20</v>
      </c>
      <c r="I18" s="106">
        <v>1</v>
      </c>
      <c r="J18" s="109">
        <v>33</v>
      </c>
      <c r="K18" s="106">
        <v>2</v>
      </c>
      <c r="L18" s="110">
        <v>26</v>
      </c>
      <c r="M18" s="106">
        <v>1</v>
      </c>
      <c r="N18" s="113">
        <v>34</v>
      </c>
      <c r="O18" s="106">
        <v>2</v>
      </c>
      <c r="P18" s="104"/>
      <c r="Q18" s="106"/>
      <c r="R18" s="104"/>
      <c r="S18" s="106"/>
      <c r="T18" s="104"/>
      <c r="U18" s="106"/>
      <c r="V18" s="46">
        <v>181</v>
      </c>
      <c r="W18" s="11">
        <v>9</v>
      </c>
      <c r="X18" s="10">
        <v>0</v>
      </c>
      <c r="Y18" s="12">
        <v>9</v>
      </c>
    </row>
    <row r="19" spans="1:25" x14ac:dyDescent="0.25">
      <c r="A19" s="108" t="s">
        <v>60</v>
      </c>
      <c r="B19" s="109">
        <v>20</v>
      </c>
      <c r="C19" s="111">
        <v>1</v>
      </c>
      <c r="D19" s="109">
        <v>15</v>
      </c>
      <c r="E19" s="106">
        <v>1</v>
      </c>
      <c r="F19" s="109">
        <v>15</v>
      </c>
      <c r="G19" s="106">
        <v>1</v>
      </c>
      <c r="H19" s="109">
        <v>18</v>
      </c>
      <c r="I19" s="106">
        <v>1</v>
      </c>
      <c r="J19" s="109">
        <v>22</v>
      </c>
      <c r="K19" s="106">
        <v>1</v>
      </c>
      <c r="L19" s="110">
        <v>21</v>
      </c>
      <c r="M19" s="106">
        <v>1</v>
      </c>
      <c r="N19" s="109">
        <v>28</v>
      </c>
      <c r="O19" s="106">
        <v>1</v>
      </c>
      <c r="P19" s="104"/>
      <c r="Q19" s="106"/>
      <c r="R19" s="104"/>
      <c r="S19" s="106"/>
      <c r="T19" s="104"/>
      <c r="U19" s="106"/>
      <c r="V19" s="46">
        <v>139</v>
      </c>
      <c r="W19" s="11">
        <v>7</v>
      </c>
      <c r="X19" s="10">
        <v>0</v>
      </c>
      <c r="Y19" s="12">
        <v>7</v>
      </c>
    </row>
    <row r="20" spans="1:25" x14ac:dyDescent="0.25">
      <c r="A20" s="13" t="s">
        <v>61</v>
      </c>
      <c r="B20" s="14">
        <v>392</v>
      </c>
      <c r="C20" s="15">
        <v>20</v>
      </c>
      <c r="D20" s="14">
        <v>399</v>
      </c>
      <c r="E20" s="15">
        <v>20</v>
      </c>
      <c r="F20" s="14">
        <v>451</v>
      </c>
      <c r="G20" s="15">
        <v>25</v>
      </c>
      <c r="H20" s="14">
        <v>453</v>
      </c>
      <c r="I20" s="15">
        <v>22</v>
      </c>
      <c r="J20" s="14">
        <v>460</v>
      </c>
      <c r="K20" s="15">
        <v>23</v>
      </c>
      <c r="L20" s="14">
        <v>466</v>
      </c>
      <c r="M20" s="15">
        <v>25</v>
      </c>
      <c r="N20" s="14">
        <v>504</v>
      </c>
      <c r="O20" s="15">
        <v>26</v>
      </c>
      <c r="P20" s="14">
        <v>507</v>
      </c>
      <c r="Q20" s="15">
        <v>20</v>
      </c>
      <c r="R20" s="14">
        <v>491</v>
      </c>
      <c r="S20" s="15">
        <v>20</v>
      </c>
      <c r="T20" s="14">
        <v>517</v>
      </c>
      <c r="U20" s="15">
        <v>21</v>
      </c>
      <c r="V20" s="16">
        <v>4640</v>
      </c>
      <c r="W20" s="17">
        <v>161</v>
      </c>
      <c r="X20" s="16">
        <v>61</v>
      </c>
      <c r="Y20" s="16">
        <v>222</v>
      </c>
    </row>
    <row r="21" spans="1:25" x14ac:dyDescent="0.25">
      <c r="A21" s="13"/>
      <c r="B21" s="18">
        <v>392</v>
      </c>
      <c r="C21" s="18">
        <v>20</v>
      </c>
      <c r="D21" s="18">
        <v>399</v>
      </c>
      <c r="E21" s="18">
        <v>20</v>
      </c>
      <c r="F21" s="18">
        <v>451</v>
      </c>
      <c r="G21" s="18">
        <v>25</v>
      </c>
      <c r="H21" s="18">
        <v>453</v>
      </c>
      <c r="I21" s="18">
        <v>22</v>
      </c>
      <c r="J21" s="18">
        <v>460</v>
      </c>
      <c r="K21" s="18">
        <v>23</v>
      </c>
      <c r="L21" s="18">
        <v>466</v>
      </c>
      <c r="M21" s="18">
        <v>25</v>
      </c>
      <c r="N21" s="18">
        <v>504</v>
      </c>
      <c r="O21" s="18">
        <v>26</v>
      </c>
      <c r="P21" s="18">
        <v>507</v>
      </c>
      <c r="Q21" s="18">
        <v>20</v>
      </c>
      <c r="R21" s="18">
        <v>491</v>
      </c>
      <c r="S21" s="18">
        <v>20</v>
      </c>
      <c r="T21" s="18">
        <v>517</v>
      </c>
      <c r="U21" s="18">
        <v>21</v>
      </c>
      <c r="V21" s="18">
        <v>4640</v>
      </c>
      <c r="W21" s="18">
        <v>161</v>
      </c>
      <c r="X21" s="18">
        <v>61</v>
      </c>
      <c r="Y21" s="16">
        <v>222</v>
      </c>
    </row>
  </sheetData>
  <mergeCells count="10"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2980-4CF0-4CEA-BCE6-C01346EA534A}">
  <dimension ref="A1:AE82"/>
  <sheetViews>
    <sheetView zoomScale="70" zoomScaleNormal="70" workbookViewId="0">
      <pane xSplit="1" topLeftCell="J1" activePane="topRight" state="frozen"/>
      <selection pane="topRight" activeCell="X2" sqref="X2"/>
    </sheetView>
  </sheetViews>
  <sheetFormatPr baseColWidth="10" defaultColWidth="11.42578125" defaultRowHeight="15" x14ac:dyDescent="0.25"/>
  <cols>
    <col min="1" max="1" width="15.7109375" bestFit="1" customWidth="1"/>
    <col min="2" max="2" width="16.28515625" customWidth="1"/>
    <col min="3" max="3" width="52.28515625" customWidth="1"/>
    <col min="4" max="4" width="14" bestFit="1" customWidth="1"/>
    <col min="5" max="10" width="14.28515625" customWidth="1"/>
    <col min="11" max="11" width="16.5703125" customWidth="1"/>
    <col min="12" max="12" width="14.7109375" bestFit="1" customWidth="1"/>
    <col min="13" max="13" width="14.42578125" customWidth="1"/>
    <col min="14" max="14" width="13.28515625" bestFit="1" customWidth="1"/>
    <col min="15" max="15" width="12.85546875" customWidth="1"/>
    <col min="16" max="16" width="16.5703125" customWidth="1"/>
    <col min="17" max="17" width="12.5703125" customWidth="1"/>
    <col min="21" max="21" width="12.28515625" bestFit="1" customWidth="1"/>
    <col min="22" max="22" width="14" bestFit="1" customWidth="1"/>
    <col min="24" max="24" width="14.7109375" bestFit="1" customWidth="1"/>
    <col min="25" max="25" width="12.85546875" customWidth="1"/>
    <col min="26" max="26" width="13" bestFit="1" customWidth="1"/>
    <col min="30" max="30" width="12.28515625" bestFit="1" customWidth="1"/>
    <col min="31" max="31" width="13.28515625" bestFit="1" customWidth="1"/>
  </cols>
  <sheetData>
    <row r="1" spans="1:31" ht="19.5" thickBot="1" x14ac:dyDescent="0.35">
      <c r="A1" s="68" t="s">
        <v>80</v>
      </c>
    </row>
    <row r="2" spans="1:31" ht="15.75" thickBot="1" x14ac:dyDescent="0.3">
      <c r="C2" s="67" t="s">
        <v>167</v>
      </c>
      <c r="D2" s="94"/>
      <c r="E2" s="94"/>
      <c r="F2" s="94"/>
      <c r="G2" s="94"/>
      <c r="H2" s="94"/>
      <c r="I2" s="94"/>
      <c r="J2" s="94"/>
      <c r="L2" s="67" t="s">
        <v>166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X2" s="67" t="s">
        <v>168</v>
      </c>
      <c r="Y2" s="118"/>
      <c r="Z2" s="118"/>
      <c r="AA2" s="118"/>
      <c r="AB2" s="118"/>
      <c r="AC2" s="118"/>
      <c r="AD2" s="118"/>
      <c r="AE2" s="118"/>
    </row>
    <row r="3" spans="1:31" ht="90" x14ac:dyDescent="0.25">
      <c r="A3" s="97"/>
      <c r="B3" s="96" t="s">
        <v>86</v>
      </c>
      <c r="C3" s="96" t="s">
        <v>87</v>
      </c>
      <c r="D3" s="96" t="s">
        <v>88</v>
      </c>
      <c r="E3" s="96" t="s">
        <v>89</v>
      </c>
      <c r="F3" s="96" t="s">
        <v>90</v>
      </c>
      <c r="G3" s="96" t="s">
        <v>91</v>
      </c>
      <c r="H3" s="96" t="s">
        <v>92</v>
      </c>
      <c r="I3" s="96" t="s">
        <v>93</v>
      </c>
      <c r="J3" s="96" t="s">
        <v>94</v>
      </c>
      <c r="K3" s="96"/>
      <c r="L3" s="96" t="s">
        <v>95</v>
      </c>
      <c r="M3" s="96" t="s">
        <v>96</v>
      </c>
      <c r="N3" s="96" t="s">
        <v>97</v>
      </c>
      <c r="O3" s="96" t="s">
        <v>98</v>
      </c>
      <c r="P3" s="96" t="s">
        <v>99</v>
      </c>
      <c r="Q3" s="96" t="s">
        <v>100</v>
      </c>
      <c r="R3" s="96" t="s">
        <v>89</v>
      </c>
      <c r="S3" s="96" t="s">
        <v>90</v>
      </c>
      <c r="T3" s="96" t="s">
        <v>92</v>
      </c>
      <c r="U3" s="96" t="s">
        <v>93</v>
      </c>
      <c r="V3" s="96" t="s">
        <v>101</v>
      </c>
      <c r="W3" s="96"/>
      <c r="X3" s="96" t="s">
        <v>102</v>
      </c>
      <c r="Y3" s="96" t="s">
        <v>103</v>
      </c>
      <c r="Z3" s="96" t="s">
        <v>104</v>
      </c>
      <c r="AA3" s="96" t="s">
        <v>89</v>
      </c>
      <c r="AB3" s="96" t="s">
        <v>90</v>
      </c>
      <c r="AC3" s="96" t="s">
        <v>92</v>
      </c>
      <c r="AD3" s="96" t="s">
        <v>93</v>
      </c>
      <c r="AE3" s="96" t="s">
        <v>105</v>
      </c>
    </row>
    <row r="4" spans="1:31" x14ac:dyDescent="0.25">
      <c r="A4" s="97" t="s">
        <v>46</v>
      </c>
      <c r="B4" s="70">
        <v>41231370.341248922</v>
      </c>
      <c r="C4" s="97"/>
      <c r="D4" s="97"/>
      <c r="E4" s="70"/>
      <c r="F4" s="97"/>
      <c r="G4" s="97"/>
      <c r="H4" s="97"/>
      <c r="I4" s="70"/>
      <c r="J4" s="97"/>
      <c r="K4" s="97"/>
      <c r="L4" s="97"/>
      <c r="M4" s="97"/>
      <c r="N4" s="97"/>
      <c r="O4" s="70">
        <v>21689516.148109522</v>
      </c>
      <c r="P4" s="70">
        <v>-19390454.44286231</v>
      </c>
      <c r="Q4" s="70"/>
      <c r="R4" s="70"/>
      <c r="S4" s="97"/>
      <c r="T4" s="97"/>
      <c r="U4" s="70">
        <v>500000</v>
      </c>
      <c r="V4" s="97"/>
      <c r="W4" s="97"/>
      <c r="X4" s="97"/>
      <c r="Y4" s="97"/>
      <c r="Z4" s="97"/>
      <c r="AA4" s="70"/>
      <c r="AB4" s="97"/>
      <c r="AC4" s="97"/>
      <c r="AD4" s="70"/>
      <c r="AE4" s="97"/>
    </row>
    <row r="5" spans="1:31" x14ac:dyDescent="0.25">
      <c r="A5" s="97" t="s">
        <v>47</v>
      </c>
      <c r="B5" s="70">
        <v>45264369.550213158</v>
      </c>
      <c r="C5" s="70"/>
      <c r="D5" s="70"/>
      <c r="E5" s="70"/>
      <c r="F5" s="70"/>
      <c r="G5" s="70"/>
      <c r="H5" s="70"/>
      <c r="I5" s="70"/>
      <c r="J5" s="97"/>
      <c r="K5" s="97"/>
      <c r="L5" s="97"/>
      <c r="M5" s="97"/>
      <c r="N5" s="97"/>
      <c r="O5" s="97"/>
      <c r="P5" s="97"/>
      <c r="Q5" s="70"/>
      <c r="R5" s="70"/>
      <c r="S5" s="97"/>
      <c r="T5" s="97"/>
      <c r="U5" s="70"/>
      <c r="V5" s="97"/>
      <c r="W5" s="97"/>
      <c r="X5" s="97"/>
      <c r="Y5" s="97"/>
      <c r="Z5" s="97"/>
      <c r="AA5" s="70"/>
      <c r="AB5" s="97"/>
      <c r="AC5" s="97"/>
      <c r="AD5" s="70"/>
      <c r="AE5" s="97"/>
    </row>
    <row r="6" spans="1:31" x14ac:dyDescent="0.25">
      <c r="A6" s="97" t="s">
        <v>48</v>
      </c>
      <c r="B6" s="70">
        <v>45924574.88029886</v>
      </c>
      <c r="C6" s="70"/>
      <c r="D6" s="70">
        <v>11932587.349453729</v>
      </c>
      <c r="E6" s="70">
        <v>-600000</v>
      </c>
      <c r="F6" s="70"/>
      <c r="G6" s="70"/>
      <c r="H6" s="70"/>
      <c r="I6" s="70">
        <v>800000</v>
      </c>
      <c r="J6" s="97"/>
      <c r="K6" s="97"/>
      <c r="L6" s="97"/>
      <c r="M6" s="97"/>
      <c r="N6" s="97"/>
      <c r="O6" s="97"/>
      <c r="P6" s="97"/>
      <c r="Q6" s="70"/>
      <c r="R6" s="70"/>
      <c r="S6" s="97"/>
      <c r="T6" s="97"/>
      <c r="U6" s="70"/>
      <c r="V6" s="97"/>
      <c r="W6" s="97"/>
      <c r="X6" s="97"/>
      <c r="Y6" s="97"/>
      <c r="Z6" s="97"/>
      <c r="AA6" s="70"/>
      <c r="AB6" s="97"/>
      <c r="AC6" s="97"/>
      <c r="AD6" s="70"/>
      <c r="AE6" s="97"/>
    </row>
    <row r="7" spans="1:31" x14ac:dyDescent="0.25">
      <c r="A7" s="97" t="s">
        <v>49</v>
      </c>
      <c r="B7" s="70">
        <v>44951302.843769282</v>
      </c>
      <c r="C7" s="70"/>
      <c r="D7" s="70"/>
      <c r="E7" s="70"/>
      <c r="F7" s="70"/>
      <c r="G7" s="70"/>
      <c r="H7" s="70"/>
      <c r="I7" s="70"/>
      <c r="J7" s="97"/>
      <c r="K7" s="97"/>
      <c r="L7" s="97"/>
      <c r="M7" s="97"/>
      <c r="N7" s="97"/>
      <c r="O7" s="97"/>
      <c r="P7" s="97"/>
      <c r="Q7" s="70"/>
      <c r="R7" s="70"/>
      <c r="S7" s="97"/>
      <c r="T7" s="97"/>
      <c r="U7" s="70"/>
      <c r="V7" s="97"/>
      <c r="W7" s="97"/>
      <c r="X7" s="97"/>
      <c r="Y7" s="97"/>
      <c r="Z7" s="97"/>
      <c r="AA7" s="70"/>
      <c r="AB7" s="97"/>
      <c r="AC7" s="97"/>
      <c r="AD7" s="70"/>
      <c r="AE7" s="97"/>
    </row>
    <row r="8" spans="1:31" x14ac:dyDescent="0.25">
      <c r="A8" s="97" t="s">
        <v>50</v>
      </c>
      <c r="B8" s="70">
        <v>50807326.428272471</v>
      </c>
      <c r="C8" s="70"/>
      <c r="D8" s="70"/>
      <c r="E8" s="70"/>
      <c r="F8" s="70"/>
      <c r="G8" s="70"/>
      <c r="H8" s="70"/>
      <c r="I8" s="70"/>
      <c r="J8" s="97"/>
      <c r="K8" s="97"/>
      <c r="L8" s="97"/>
      <c r="M8" s="97"/>
      <c r="N8" s="70">
        <v>-17745967.757544156</v>
      </c>
      <c r="O8" s="97"/>
      <c r="P8" s="97"/>
      <c r="Q8" s="70">
        <v>11932587.349453729</v>
      </c>
      <c r="R8" s="70">
        <v>-669000</v>
      </c>
      <c r="S8" s="97"/>
      <c r="T8" s="97"/>
      <c r="U8" s="70">
        <v>650000</v>
      </c>
      <c r="V8" s="97"/>
      <c r="W8" s="97"/>
      <c r="X8" s="97"/>
      <c r="Y8" s="97"/>
      <c r="Z8" s="97"/>
      <c r="AA8" s="70"/>
      <c r="AB8" s="97"/>
      <c r="AC8" s="97"/>
      <c r="AD8" s="70"/>
      <c r="AE8" s="97"/>
    </row>
    <row r="9" spans="1:31" x14ac:dyDescent="0.25">
      <c r="A9" s="97" t="s">
        <v>51</v>
      </c>
      <c r="B9" s="70">
        <v>49214004.21082446</v>
      </c>
      <c r="C9" s="70"/>
      <c r="D9" s="70"/>
      <c r="E9" s="70"/>
      <c r="F9" s="70"/>
      <c r="G9" s="70"/>
      <c r="H9" s="70"/>
      <c r="I9" s="70"/>
      <c r="J9" s="97"/>
      <c r="K9" s="97"/>
      <c r="L9" s="97"/>
      <c r="M9" s="97"/>
      <c r="N9" s="97"/>
      <c r="O9" s="97"/>
      <c r="P9" s="97"/>
      <c r="Q9" s="70"/>
      <c r="R9" s="70"/>
      <c r="S9" s="97"/>
      <c r="T9" s="97"/>
      <c r="U9" s="70"/>
      <c r="V9" s="97"/>
      <c r="W9" s="97"/>
      <c r="X9" s="97"/>
      <c r="Y9" s="70">
        <v>8949440.5120902956</v>
      </c>
      <c r="Z9" s="97"/>
      <c r="AA9" s="70">
        <v>-640000</v>
      </c>
      <c r="AB9" s="97"/>
      <c r="AC9" s="97"/>
      <c r="AD9" s="70">
        <v>1200000</v>
      </c>
      <c r="AE9" s="97"/>
    </row>
    <row r="10" spans="1:31" x14ac:dyDescent="0.25">
      <c r="A10" s="97" t="s">
        <v>52</v>
      </c>
      <c r="B10" s="70">
        <v>41281693.459744096</v>
      </c>
      <c r="C10" s="70"/>
      <c r="D10" s="70"/>
      <c r="E10" s="70"/>
      <c r="F10" s="70"/>
      <c r="G10" s="70"/>
      <c r="H10" s="70"/>
      <c r="I10" s="70"/>
      <c r="J10" s="97"/>
      <c r="K10" s="97"/>
      <c r="L10" s="97"/>
      <c r="M10" s="97"/>
      <c r="N10" s="97"/>
      <c r="O10" s="97"/>
      <c r="P10" s="97"/>
      <c r="Q10" s="70"/>
      <c r="R10" s="70"/>
      <c r="S10" s="97"/>
      <c r="T10" s="97"/>
      <c r="U10" s="70"/>
      <c r="V10" s="97"/>
      <c r="W10" s="97"/>
      <c r="X10" s="97"/>
      <c r="Y10" s="97"/>
      <c r="Z10" s="97"/>
      <c r="AA10" s="70"/>
      <c r="AB10" s="97"/>
      <c r="AC10" s="97"/>
      <c r="AD10" s="70"/>
      <c r="AE10" s="97"/>
    </row>
    <row r="11" spans="1:31" x14ac:dyDescent="0.25">
      <c r="A11" s="97" t="s">
        <v>53</v>
      </c>
      <c r="B11" s="70">
        <v>14995964.256337194</v>
      </c>
      <c r="C11" s="70">
        <v>-14995964.256337194</v>
      </c>
      <c r="D11" s="70"/>
      <c r="E11" s="70"/>
      <c r="F11" s="70"/>
      <c r="G11" s="70">
        <v>-1734000</v>
      </c>
      <c r="H11" s="70">
        <v>-660000</v>
      </c>
      <c r="I11" s="97"/>
      <c r="J11" s="70">
        <v>9000000</v>
      </c>
      <c r="K11" s="97"/>
      <c r="L11" s="97"/>
      <c r="M11" s="97"/>
      <c r="N11" s="97"/>
      <c r="O11" s="97"/>
      <c r="P11" s="97"/>
      <c r="Q11" s="70"/>
      <c r="R11" s="70"/>
      <c r="S11" s="97"/>
      <c r="T11" s="97"/>
      <c r="U11" s="70"/>
      <c r="V11" s="97"/>
      <c r="W11" s="97"/>
      <c r="X11" s="97"/>
      <c r="Y11" s="97"/>
      <c r="Z11" s="97"/>
      <c r="AA11" s="70"/>
      <c r="AB11" s="97"/>
      <c r="AC11" s="97"/>
      <c r="AD11" s="70"/>
      <c r="AE11" s="97"/>
    </row>
    <row r="12" spans="1:31" x14ac:dyDescent="0.25">
      <c r="A12" s="97" t="s">
        <v>54</v>
      </c>
      <c r="B12" s="70">
        <v>10930040.285063621</v>
      </c>
      <c r="C12" s="70"/>
      <c r="D12" s="70"/>
      <c r="E12" s="70"/>
      <c r="F12" s="70"/>
      <c r="G12" s="70"/>
      <c r="H12" s="70"/>
      <c r="I12" s="70"/>
      <c r="J12" s="97"/>
      <c r="K12" s="97"/>
      <c r="L12" s="97"/>
      <c r="M12" s="97"/>
      <c r="N12" s="97"/>
      <c r="O12" s="97"/>
      <c r="P12" s="97"/>
      <c r="Q12" s="70"/>
      <c r="R12" s="70"/>
      <c r="S12" s="97"/>
      <c r="T12" s="97"/>
      <c r="U12" s="70"/>
      <c r="V12" s="97"/>
      <c r="W12" s="97"/>
      <c r="X12" s="97"/>
      <c r="Y12" s="97"/>
      <c r="Z12" s="97"/>
      <c r="AA12" s="70"/>
      <c r="AB12" s="97"/>
      <c r="AC12" s="97"/>
      <c r="AD12" s="70"/>
      <c r="AE12" s="97"/>
    </row>
    <row r="13" spans="1:31" x14ac:dyDescent="0.25">
      <c r="A13" s="97" t="s">
        <v>55</v>
      </c>
      <c r="B13" s="70">
        <v>35382079.240209974</v>
      </c>
      <c r="C13" s="70"/>
      <c r="D13" s="70"/>
      <c r="E13" s="70"/>
      <c r="F13" s="70"/>
      <c r="G13" s="70"/>
      <c r="H13" s="70"/>
      <c r="I13" s="70"/>
      <c r="J13" s="97"/>
      <c r="K13" s="97"/>
      <c r="L13" s="70">
        <v>-35382079.240209974</v>
      </c>
      <c r="M13" s="70">
        <v>-3216000</v>
      </c>
      <c r="N13" s="97"/>
      <c r="O13" s="97"/>
      <c r="P13" s="97"/>
      <c r="Q13" s="70"/>
      <c r="R13" s="70"/>
      <c r="S13" s="97"/>
      <c r="T13" s="98">
        <v>-843333.33333333326</v>
      </c>
      <c r="U13" s="70"/>
      <c r="V13" s="70">
        <v>11500000</v>
      </c>
      <c r="W13" s="97"/>
      <c r="X13" s="97"/>
      <c r="Y13" s="97"/>
      <c r="Z13" s="97"/>
      <c r="AA13" s="70"/>
      <c r="AB13" s="97"/>
      <c r="AC13" s="97"/>
      <c r="AD13" s="70"/>
      <c r="AE13" s="97"/>
    </row>
    <row r="14" spans="1:31" x14ac:dyDescent="0.25">
      <c r="A14" s="97" t="s">
        <v>56</v>
      </c>
      <c r="B14" s="70">
        <v>20539807.104283001</v>
      </c>
      <c r="C14" s="70"/>
      <c r="D14" s="70"/>
      <c r="E14" s="70"/>
      <c r="F14" s="70"/>
      <c r="G14" s="70"/>
      <c r="H14" s="70"/>
      <c r="I14" s="70"/>
      <c r="J14" s="97"/>
      <c r="K14" s="97"/>
      <c r="L14" s="97"/>
      <c r="M14" s="97"/>
      <c r="N14" s="97"/>
      <c r="O14" s="97"/>
      <c r="P14" s="97"/>
      <c r="Q14" s="70">
        <v>2983146.8373634322</v>
      </c>
      <c r="R14" s="70">
        <v>-200000</v>
      </c>
      <c r="S14" s="97"/>
      <c r="T14" s="97"/>
      <c r="U14" s="70">
        <v>250000</v>
      </c>
      <c r="V14" s="97"/>
      <c r="W14" s="97"/>
      <c r="X14" s="97"/>
      <c r="Y14" s="97"/>
      <c r="Z14" s="97"/>
      <c r="AA14" s="70"/>
      <c r="AB14" s="97"/>
      <c r="AC14" s="97"/>
      <c r="AD14" s="70"/>
      <c r="AE14" s="97"/>
    </row>
    <row r="15" spans="1:31" x14ac:dyDescent="0.25">
      <c r="A15" s="97" t="s">
        <v>57</v>
      </c>
      <c r="B15" s="70">
        <v>11067895.977083415</v>
      </c>
      <c r="C15" s="70">
        <v>-11067895.977083415</v>
      </c>
      <c r="D15" s="70"/>
      <c r="E15" s="70"/>
      <c r="F15" s="70"/>
      <c r="G15" s="70">
        <v>-2228000</v>
      </c>
      <c r="H15" s="70">
        <v>-1613333.3333333335</v>
      </c>
      <c r="I15" s="70"/>
      <c r="J15" s="70">
        <v>22000000</v>
      </c>
      <c r="K15" s="70"/>
      <c r="L15" s="97"/>
      <c r="M15" s="97"/>
      <c r="N15" s="97"/>
      <c r="O15" s="97"/>
      <c r="P15" s="97"/>
      <c r="Q15" s="70"/>
      <c r="R15" s="70"/>
      <c r="S15" s="97"/>
      <c r="T15" s="97"/>
      <c r="U15" s="70"/>
      <c r="V15" s="97"/>
      <c r="W15" s="97"/>
      <c r="X15" s="97"/>
      <c r="Y15" s="97"/>
      <c r="Z15" s="97"/>
      <c r="AA15" s="70"/>
      <c r="AB15" s="97"/>
      <c r="AC15" s="97"/>
      <c r="AD15" s="70"/>
      <c r="AE15" s="97"/>
    </row>
    <row r="16" spans="1:31" x14ac:dyDescent="0.25">
      <c r="A16" s="97" t="s">
        <v>58</v>
      </c>
      <c r="B16" s="70">
        <v>14369555.553687785</v>
      </c>
      <c r="C16" s="70"/>
      <c r="D16" s="70"/>
      <c r="E16" s="70"/>
      <c r="F16" s="70"/>
      <c r="G16" s="70"/>
      <c r="H16" s="70"/>
      <c r="I16" s="70"/>
      <c r="J16" s="97"/>
      <c r="K16" s="97"/>
      <c r="L16" s="97"/>
      <c r="M16" s="97"/>
      <c r="N16" s="97"/>
      <c r="O16" s="97"/>
      <c r="P16" s="97"/>
      <c r="Q16" s="70"/>
      <c r="R16" s="70"/>
      <c r="S16" s="97"/>
      <c r="T16" s="97"/>
      <c r="U16" s="102"/>
      <c r="V16" s="97"/>
      <c r="W16" s="97"/>
      <c r="X16" s="97"/>
      <c r="Y16" s="97"/>
      <c r="Z16" s="97"/>
      <c r="AA16" s="70"/>
      <c r="AB16" s="97"/>
      <c r="AC16" s="97"/>
      <c r="AD16" s="70"/>
      <c r="AE16" s="97"/>
    </row>
    <row r="17" spans="1:31" x14ac:dyDescent="0.25">
      <c r="A17" s="97" t="s">
        <v>59</v>
      </c>
      <c r="B17" s="70">
        <v>17741466.10009956</v>
      </c>
      <c r="C17" s="97"/>
      <c r="D17" s="97"/>
      <c r="E17" s="70"/>
      <c r="F17" s="97"/>
      <c r="G17" s="97"/>
      <c r="H17" s="97"/>
      <c r="I17" s="70"/>
      <c r="J17" s="97"/>
      <c r="K17" s="97"/>
      <c r="L17" s="97"/>
      <c r="M17" s="97"/>
      <c r="N17" s="97"/>
      <c r="O17" s="97"/>
      <c r="P17" s="97"/>
      <c r="Q17" s="70"/>
      <c r="R17" s="70"/>
      <c r="S17" s="97"/>
      <c r="T17" s="97"/>
      <c r="U17" s="102"/>
      <c r="V17" s="97"/>
      <c r="W17" s="97"/>
      <c r="X17" s="98">
        <v>-17741466.10009956</v>
      </c>
      <c r="Y17" s="97"/>
      <c r="Z17" s="70">
        <v>-2084000</v>
      </c>
      <c r="AA17" s="70"/>
      <c r="AB17" s="97"/>
      <c r="AC17" s="70">
        <v>-916666.66666666674</v>
      </c>
      <c r="AD17" s="70"/>
      <c r="AE17" s="70">
        <v>12500000</v>
      </c>
    </row>
    <row r="18" spans="1:31" x14ac:dyDescent="0.25">
      <c r="A18" s="97" t="s">
        <v>60</v>
      </c>
      <c r="B18" s="70">
        <v>14142259.768864227</v>
      </c>
      <c r="C18" s="97"/>
      <c r="D18" s="97"/>
      <c r="E18" s="70"/>
      <c r="F18" s="97"/>
      <c r="G18" s="97"/>
      <c r="H18" s="97"/>
      <c r="I18" s="70"/>
      <c r="J18" s="97"/>
      <c r="K18" s="97"/>
      <c r="L18" s="97"/>
      <c r="M18" s="97"/>
      <c r="N18" s="97"/>
      <c r="O18" s="97"/>
      <c r="P18" s="97"/>
      <c r="Q18" s="70">
        <v>5966293.6747268643</v>
      </c>
      <c r="R18" s="70">
        <v>-125000</v>
      </c>
      <c r="S18" s="97"/>
      <c r="T18" s="97"/>
      <c r="U18" s="70">
        <v>50000</v>
      </c>
      <c r="V18" s="97"/>
      <c r="W18" s="97"/>
      <c r="X18" s="97"/>
      <c r="Y18" s="97"/>
      <c r="Z18" s="97"/>
      <c r="AA18" s="70"/>
      <c r="AB18" s="97"/>
      <c r="AC18" s="97"/>
      <c r="AD18" s="70"/>
      <c r="AE18" s="97"/>
    </row>
    <row r="19" spans="1:31" ht="15.75" thickBot="1" x14ac:dyDescent="0.3">
      <c r="A19" s="63"/>
      <c r="B19" s="63"/>
      <c r="C19" s="64">
        <v>-26063860.23342061</v>
      </c>
      <c r="D19" s="64">
        <v>11932587.349453729</v>
      </c>
      <c r="E19" s="64">
        <v>-600000</v>
      </c>
      <c r="F19" s="64">
        <v>0</v>
      </c>
      <c r="G19" s="64">
        <v>-3962000</v>
      </c>
      <c r="H19" s="64">
        <v>-2273333.3333333335</v>
      </c>
      <c r="I19" s="64">
        <v>800000</v>
      </c>
      <c r="J19" s="64">
        <v>31000000</v>
      </c>
      <c r="K19" s="64">
        <v>0</v>
      </c>
      <c r="L19" s="64">
        <v>-35382079.240209974</v>
      </c>
      <c r="M19" s="64">
        <v>-3216000</v>
      </c>
      <c r="N19" s="64">
        <v>-17745967.757544156</v>
      </c>
      <c r="O19" s="64">
        <v>21689516.148109522</v>
      </c>
      <c r="P19" s="64">
        <v>-19390454.44286231</v>
      </c>
      <c r="Q19" s="64">
        <v>20882027.861544028</v>
      </c>
      <c r="R19" s="64">
        <v>-994000</v>
      </c>
      <c r="S19" s="64">
        <v>0</v>
      </c>
      <c r="T19" s="64">
        <v>-843333.33333333326</v>
      </c>
      <c r="U19" s="64">
        <v>1450000</v>
      </c>
      <c r="V19" s="64">
        <v>11500000</v>
      </c>
      <c r="W19" s="64">
        <v>0</v>
      </c>
      <c r="X19" s="64">
        <v>-17741466.10009956</v>
      </c>
      <c r="Y19" s="64">
        <v>8949440.5120902956</v>
      </c>
      <c r="Z19" s="64">
        <v>-2084000</v>
      </c>
      <c r="AA19" s="64">
        <v>-640000</v>
      </c>
      <c r="AB19" s="64">
        <v>0</v>
      </c>
      <c r="AC19" s="64">
        <v>-916666.66666666674</v>
      </c>
      <c r="AD19" s="64">
        <v>1200000</v>
      </c>
      <c r="AE19" s="64">
        <v>12500000</v>
      </c>
    </row>
    <row r="20" spans="1:31" ht="15.75" thickTop="1" x14ac:dyDescent="0.25">
      <c r="C20" s="79"/>
    </row>
    <row r="21" spans="1:31" x14ac:dyDescent="0.25">
      <c r="B21" t="s">
        <v>108</v>
      </c>
      <c r="C21" s="77" t="s">
        <v>80</v>
      </c>
      <c r="D21" s="75"/>
      <c r="E21" s="75"/>
      <c r="F21" s="75"/>
      <c r="G21" s="75"/>
      <c r="H21" s="75"/>
      <c r="I21" s="75"/>
      <c r="J21" s="77">
        <v>2026</v>
      </c>
      <c r="K21" s="77">
        <v>2027</v>
      </c>
      <c r="L21" s="77">
        <v>2028</v>
      </c>
      <c r="M21" s="77">
        <v>2029</v>
      </c>
    </row>
    <row r="22" spans="1:31" x14ac:dyDescent="0.25">
      <c r="C22" s="78" t="s">
        <v>156</v>
      </c>
      <c r="D22" s="78"/>
      <c r="E22" s="78"/>
      <c r="F22" s="78"/>
      <c r="G22" s="72"/>
      <c r="H22" s="72"/>
      <c r="I22" s="72"/>
      <c r="J22" s="71"/>
      <c r="K22" s="71"/>
      <c r="L22" s="71"/>
      <c r="M22" s="71"/>
    </row>
    <row r="23" spans="1:31" x14ac:dyDescent="0.25">
      <c r="C23" s="73" t="s">
        <v>109</v>
      </c>
      <c r="D23" s="73"/>
      <c r="E23" s="73"/>
      <c r="F23" s="73"/>
      <c r="G23" s="73"/>
      <c r="H23" s="73"/>
      <c r="I23" s="73"/>
      <c r="J23" s="84">
        <v>-5888030.3683195347</v>
      </c>
      <c r="K23" s="84">
        <v>-14131272.883966882</v>
      </c>
      <c r="L23" s="84">
        <v>-14131272.883966882</v>
      </c>
      <c r="M23" s="86">
        <v>-14131272.883966882</v>
      </c>
    </row>
    <row r="24" spans="1:31" x14ac:dyDescent="0.25">
      <c r="C24" s="73" t="s">
        <v>110</v>
      </c>
      <c r="D24" s="73"/>
      <c r="E24" s="73"/>
      <c r="F24" s="73"/>
      <c r="G24" s="73"/>
      <c r="H24" s="73"/>
      <c r="I24" s="73"/>
      <c r="J24" s="84">
        <v>-1650833.3333333335</v>
      </c>
      <c r="K24" s="84">
        <v>-3962000</v>
      </c>
      <c r="L24" s="84">
        <v>-3962000</v>
      </c>
      <c r="M24" s="86">
        <v>-3962000</v>
      </c>
    </row>
    <row r="25" spans="1:31" x14ac:dyDescent="0.25">
      <c r="C25" s="73" t="s">
        <v>111</v>
      </c>
      <c r="D25" s="73"/>
      <c r="E25" s="73"/>
      <c r="F25" s="73"/>
      <c r="G25" s="73"/>
      <c r="H25" s="73"/>
      <c r="I25" s="73"/>
      <c r="J25" s="84">
        <v>-250000</v>
      </c>
      <c r="K25" s="84">
        <v>-600000</v>
      </c>
      <c r="L25" s="84">
        <v>-600000</v>
      </c>
      <c r="M25" s="86">
        <v>-600000</v>
      </c>
    </row>
    <row r="26" spans="1:31" x14ac:dyDescent="0.25">
      <c r="C26" s="73" t="s">
        <v>112</v>
      </c>
      <c r="D26" s="73"/>
      <c r="E26" s="73"/>
      <c r="F26" s="73"/>
      <c r="G26" s="73"/>
      <c r="H26" s="73"/>
      <c r="I26" s="73"/>
      <c r="J26" s="84">
        <v>333333.33333333337</v>
      </c>
      <c r="K26" s="84">
        <v>800000</v>
      </c>
      <c r="L26" s="84">
        <v>800000</v>
      </c>
      <c r="M26" s="86">
        <v>800000</v>
      </c>
    </row>
    <row r="27" spans="1:31" x14ac:dyDescent="0.25">
      <c r="C27" s="78" t="s">
        <v>157</v>
      </c>
      <c r="D27" s="72"/>
      <c r="E27" s="72"/>
      <c r="F27" s="72"/>
      <c r="G27" s="72"/>
      <c r="H27" s="72"/>
      <c r="I27" s="72"/>
      <c r="J27" s="85"/>
      <c r="K27" s="85"/>
      <c r="L27" s="85"/>
      <c r="M27" s="85"/>
    </row>
    <row r="28" spans="1:31" x14ac:dyDescent="0.25">
      <c r="C28" s="73" t="s">
        <v>109</v>
      </c>
      <c r="D28" s="73"/>
      <c r="E28" s="73"/>
      <c r="F28" s="73"/>
      <c r="G28" s="73"/>
      <c r="H28" s="73"/>
      <c r="I28" s="73"/>
      <c r="J28" s="84"/>
      <c r="K28" s="84">
        <v>-12477898.92956787</v>
      </c>
      <c r="L28" s="84">
        <v>-29946957.43096289</v>
      </c>
      <c r="M28" s="86">
        <v>-29946957.43096289</v>
      </c>
    </row>
    <row r="29" spans="1:31" x14ac:dyDescent="0.25">
      <c r="C29" s="73" t="s">
        <v>110</v>
      </c>
      <c r="D29" s="73"/>
      <c r="E29" s="73"/>
      <c r="F29" s="73"/>
      <c r="G29" s="73"/>
      <c r="H29" s="73"/>
      <c r="I29" s="73"/>
      <c r="J29" s="84"/>
      <c r="K29" s="84">
        <v>-1340000</v>
      </c>
      <c r="L29" s="84">
        <v>-3216000</v>
      </c>
      <c r="M29" s="86">
        <v>-3216000</v>
      </c>
    </row>
    <row r="30" spans="1:31" x14ac:dyDescent="0.25">
      <c r="C30" s="73" t="s">
        <v>111</v>
      </c>
      <c r="D30" s="73"/>
      <c r="E30" s="73"/>
      <c r="F30" s="73"/>
      <c r="G30" s="73"/>
      <c r="H30" s="73"/>
      <c r="I30" s="73"/>
      <c r="J30" s="84"/>
      <c r="K30" s="84">
        <v>-414166.66666666663</v>
      </c>
      <c r="L30" s="84">
        <v>-994000</v>
      </c>
      <c r="M30" s="86">
        <v>-994000</v>
      </c>
    </row>
    <row r="31" spans="1:31" x14ac:dyDescent="0.25">
      <c r="C31" s="73" t="s">
        <v>112</v>
      </c>
      <c r="D31" s="73"/>
      <c r="E31" s="73"/>
      <c r="F31" s="73"/>
      <c r="G31" s="73"/>
      <c r="H31" s="73"/>
      <c r="I31" s="73"/>
      <c r="J31" s="84"/>
      <c r="K31" s="84">
        <v>604166.66666666663</v>
      </c>
      <c r="L31" s="84">
        <v>1450000</v>
      </c>
      <c r="M31" s="86">
        <v>1450000</v>
      </c>
    </row>
    <row r="32" spans="1:31" x14ac:dyDescent="0.25">
      <c r="C32" s="78" t="s">
        <v>158</v>
      </c>
      <c r="D32" s="72"/>
      <c r="E32" s="72"/>
      <c r="F32" s="72"/>
      <c r="G32" s="72"/>
      <c r="H32" s="72"/>
      <c r="I32" s="72"/>
      <c r="J32" s="85"/>
      <c r="K32" s="85"/>
      <c r="L32" s="85"/>
      <c r="M32" s="85"/>
    </row>
    <row r="33" spans="2:13" x14ac:dyDescent="0.25">
      <c r="C33" s="73" t="s">
        <v>109</v>
      </c>
      <c r="D33" s="73"/>
      <c r="E33" s="73"/>
      <c r="F33" s="73"/>
      <c r="G33" s="73"/>
      <c r="H33" s="73"/>
      <c r="I33" s="73"/>
      <c r="J33" s="84"/>
      <c r="K33" s="84">
        <v>-3663343.9950038604</v>
      </c>
      <c r="L33" s="84">
        <v>-8792025.5880092643</v>
      </c>
      <c r="M33" s="86">
        <v>-8792025.5880092643</v>
      </c>
    </row>
    <row r="34" spans="2:13" x14ac:dyDescent="0.25">
      <c r="C34" s="73" t="s">
        <v>113</v>
      </c>
      <c r="D34" s="73"/>
      <c r="E34" s="73"/>
      <c r="F34" s="73"/>
      <c r="G34" s="73"/>
      <c r="H34" s="73"/>
      <c r="I34" s="73"/>
      <c r="J34" s="84"/>
      <c r="K34" s="84">
        <v>-868333.33333333326</v>
      </c>
      <c r="L34" s="84">
        <v>-2084000</v>
      </c>
      <c r="M34" s="86">
        <v>-2084000</v>
      </c>
    </row>
    <row r="35" spans="2:13" x14ac:dyDescent="0.25">
      <c r="C35" s="73" t="s">
        <v>111</v>
      </c>
      <c r="D35" s="73"/>
      <c r="E35" s="73"/>
      <c r="F35" s="73"/>
      <c r="G35" s="73"/>
      <c r="H35" s="73"/>
      <c r="I35" s="73"/>
      <c r="J35" s="84"/>
      <c r="K35" s="84">
        <v>-266666.66666666669</v>
      </c>
      <c r="L35" s="84">
        <v>-640000</v>
      </c>
      <c r="M35" s="86">
        <v>-640000</v>
      </c>
    </row>
    <row r="36" spans="2:13" x14ac:dyDescent="0.25">
      <c r="C36" s="73" t="s">
        <v>112</v>
      </c>
      <c r="D36" s="73"/>
      <c r="E36" s="73"/>
      <c r="F36" s="73"/>
      <c r="G36" s="73"/>
      <c r="H36" s="73"/>
      <c r="I36" s="73"/>
      <c r="J36" s="84"/>
      <c r="K36" s="84">
        <v>500000</v>
      </c>
      <c r="L36" s="84">
        <v>1200000</v>
      </c>
      <c r="M36" s="86">
        <v>1200000</v>
      </c>
    </row>
    <row r="37" spans="2:13" x14ac:dyDescent="0.25">
      <c r="C37" s="75" t="s">
        <v>114</v>
      </c>
      <c r="D37" s="75"/>
      <c r="E37" s="75"/>
      <c r="F37" s="75"/>
      <c r="G37" s="76"/>
      <c r="H37" s="75"/>
      <c r="I37" s="76"/>
      <c r="J37" s="83">
        <v>-7455530.3683195347</v>
      </c>
      <c r="K37" s="83">
        <v>-35819515.808538616</v>
      </c>
      <c r="L37" s="83">
        <v>-60916255.902939036</v>
      </c>
      <c r="M37" s="83">
        <v>-60916255.902939036</v>
      </c>
    </row>
    <row r="38" spans="2:13" x14ac:dyDescent="0.25">
      <c r="C38" s="79"/>
    </row>
    <row r="39" spans="2:13" x14ac:dyDescent="0.25">
      <c r="B39" t="s">
        <v>115</v>
      </c>
      <c r="C39" s="77" t="s">
        <v>80</v>
      </c>
      <c r="D39" s="75"/>
      <c r="E39" s="75"/>
      <c r="F39" s="75"/>
      <c r="G39" s="75"/>
      <c r="H39" s="75"/>
      <c r="I39" s="75"/>
      <c r="J39" s="77">
        <v>2026</v>
      </c>
      <c r="K39" s="77">
        <v>2027</v>
      </c>
      <c r="L39" s="77">
        <v>2028</v>
      </c>
      <c r="M39" s="77">
        <v>2029</v>
      </c>
    </row>
    <row r="40" spans="2:13" x14ac:dyDescent="0.25">
      <c r="C40" s="72" t="s">
        <v>109</v>
      </c>
      <c r="D40" s="72"/>
      <c r="E40" s="72"/>
      <c r="F40" s="72"/>
      <c r="G40" s="72"/>
      <c r="H40" s="72"/>
      <c r="I40" s="72"/>
      <c r="J40" s="82">
        <v>-5888030.3683195347</v>
      </c>
      <c r="K40" s="82">
        <v>-30272515.808538612</v>
      </c>
      <c r="L40" s="82">
        <v>-52870255.902939036</v>
      </c>
      <c r="M40" s="82">
        <v>-52870255.902939036</v>
      </c>
    </row>
    <row r="41" spans="2:13" x14ac:dyDescent="0.25">
      <c r="C41" s="72" t="s">
        <v>110</v>
      </c>
      <c r="D41" s="72"/>
      <c r="E41" s="72"/>
      <c r="F41" s="72"/>
      <c r="G41" s="72"/>
      <c r="H41" s="72"/>
      <c r="I41" s="72"/>
      <c r="J41" s="82">
        <v>-1650833.3333333335</v>
      </c>
      <c r="K41" s="82">
        <v>-6170333.333333333</v>
      </c>
      <c r="L41" s="82">
        <v>-9262000</v>
      </c>
      <c r="M41" s="82">
        <v>-9262000</v>
      </c>
    </row>
    <row r="42" spans="2:13" x14ac:dyDescent="0.25">
      <c r="C42" s="72" t="s">
        <v>111</v>
      </c>
      <c r="D42" s="72"/>
      <c r="E42" s="72"/>
      <c r="F42" s="72"/>
      <c r="G42" s="72"/>
      <c r="H42" s="72"/>
      <c r="I42" s="72"/>
      <c r="J42" s="82">
        <v>-250000</v>
      </c>
      <c r="K42" s="82">
        <v>-1280833.3333333333</v>
      </c>
      <c r="L42" s="82">
        <v>-2234000</v>
      </c>
      <c r="M42" s="82">
        <v>-2234000</v>
      </c>
    </row>
    <row r="43" spans="2:13" x14ac:dyDescent="0.25">
      <c r="C43" s="72" t="s">
        <v>112</v>
      </c>
      <c r="D43" s="72"/>
      <c r="E43" s="72"/>
      <c r="F43" s="72"/>
      <c r="G43" s="72"/>
      <c r="H43" s="72"/>
      <c r="I43" s="72"/>
      <c r="J43" s="82">
        <v>333333.33333333337</v>
      </c>
      <c r="K43" s="82">
        <v>1904166.6666666665</v>
      </c>
      <c r="L43" s="82">
        <v>3450000</v>
      </c>
      <c r="M43" s="82">
        <v>3450000</v>
      </c>
    </row>
    <row r="44" spans="2:13" x14ac:dyDescent="0.25">
      <c r="C44" s="75" t="s">
        <v>114</v>
      </c>
      <c r="D44" s="75"/>
      <c r="E44" s="75"/>
      <c r="F44" s="75"/>
      <c r="G44" s="76"/>
      <c r="H44" s="75"/>
      <c r="I44" s="76"/>
      <c r="J44" s="83">
        <v>-7455530.3683195347</v>
      </c>
      <c r="K44" s="83">
        <v>-35819515.808538616</v>
      </c>
      <c r="L44" s="83">
        <v>-60916255.902939036</v>
      </c>
      <c r="M44" s="83">
        <v>-60916255.902939036</v>
      </c>
    </row>
    <row r="45" spans="2:13" x14ac:dyDescent="0.25">
      <c r="C45" s="79"/>
    </row>
    <row r="46" spans="2:13" ht="30" x14ac:dyDescent="0.25">
      <c r="B46" t="s">
        <v>107</v>
      </c>
      <c r="C46" s="77" t="s">
        <v>80</v>
      </c>
      <c r="D46" s="75"/>
      <c r="E46" s="75"/>
      <c r="F46" s="81" t="s">
        <v>107</v>
      </c>
      <c r="G46" s="81" t="s">
        <v>106</v>
      </c>
      <c r="H46" s="81" t="s">
        <v>116</v>
      </c>
    </row>
    <row r="47" spans="2:13" x14ac:dyDescent="0.25">
      <c r="C47" s="74" t="s">
        <v>117</v>
      </c>
      <c r="D47" s="74"/>
      <c r="E47" s="74"/>
      <c r="F47" s="87">
        <v>22000000</v>
      </c>
      <c r="G47" s="87">
        <v>-440000</v>
      </c>
      <c r="H47" s="87">
        <v>-1613333.3333333335</v>
      </c>
    </row>
    <row r="48" spans="2:13" x14ac:dyDescent="0.25">
      <c r="C48" s="73" t="s">
        <v>118</v>
      </c>
      <c r="D48" s="73"/>
      <c r="E48" s="73"/>
      <c r="F48" s="84">
        <v>9000000</v>
      </c>
      <c r="G48" s="84">
        <v>-180000</v>
      </c>
      <c r="H48" s="84">
        <v>-660000</v>
      </c>
    </row>
    <row r="49" spans="3:8" x14ac:dyDescent="0.25">
      <c r="C49" s="74" t="s">
        <v>119</v>
      </c>
      <c r="D49" s="74"/>
      <c r="E49" s="74"/>
      <c r="F49" s="87">
        <v>11500000</v>
      </c>
      <c r="G49" s="87">
        <v>-230000</v>
      </c>
      <c r="H49" s="87">
        <v>-843333.33333333326</v>
      </c>
    </row>
    <row r="50" spans="3:8" x14ac:dyDescent="0.25">
      <c r="C50" s="73" t="s">
        <v>120</v>
      </c>
      <c r="D50" s="73"/>
      <c r="E50" s="73"/>
      <c r="F50" s="84">
        <v>12500000</v>
      </c>
      <c r="G50" s="84">
        <v>-250000</v>
      </c>
      <c r="H50" s="84">
        <v>-916666.66666666674</v>
      </c>
    </row>
    <row r="52" spans="3:8" x14ac:dyDescent="0.25">
      <c r="C52" s="88"/>
    </row>
    <row r="54" spans="3:8" x14ac:dyDescent="0.25">
      <c r="C54" s="77" t="s">
        <v>80</v>
      </c>
      <c r="D54" s="77">
        <v>2026</v>
      </c>
      <c r="E54" s="77">
        <v>2027</v>
      </c>
      <c r="F54" s="77">
        <v>2028</v>
      </c>
      <c r="G54" s="77">
        <v>2029</v>
      </c>
    </row>
    <row r="55" spans="3:8" x14ac:dyDescent="0.25">
      <c r="C55" s="78" t="s">
        <v>121</v>
      </c>
      <c r="D55" s="71"/>
      <c r="E55" s="71"/>
      <c r="F55" s="71"/>
      <c r="G55" s="71"/>
    </row>
    <row r="56" spans="3:8" x14ac:dyDescent="0.25">
      <c r="C56" s="73" t="s">
        <v>109</v>
      </c>
      <c r="D56" s="84">
        <v>-10890</v>
      </c>
      <c r="E56" s="84">
        <v>-24130</v>
      </c>
      <c r="F56" s="84">
        <v>-24130</v>
      </c>
      <c r="G56" s="84">
        <v>-24130</v>
      </c>
    </row>
    <row r="57" spans="3:8" x14ac:dyDescent="0.25">
      <c r="C57" s="73" t="s">
        <v>122</v>
      </c>
      <c r="D57" s="84">
        <v>-1650</v>
      </c>
      <c r="E57" s="84">
        <v>-3960</v>
      </c>
      <c r="F57" s="84">
        <v>-3960</v>
      </c>
      <c r="G57" s="84">
        <v>-3960</v>
      </c>
    </row>
    <row r="58" spans="3:8" x14ac:dyDescent="0.25">
      <c r="C58" s="73" t="s">
        <v>123</v>
      </c>
      <c r="D58" s="84">
        <v>-250</v>
      </c>
      <c r="E58" s="84">
        <v>-600</v>
      </c>
      <c r="F58" s="84">
        <v>-600</v>
      </c>
      <c r="G58" s="84">
        <v>-600</v>
      </c>
    </row>
    <row r="59" spans="3:8" x14ac:dyDescent="0.25">
      <c r="C59" s="73" t="s">
        <v>112</v>
      </c>
      <c r="D59" s="84">
        <v>330</v>
      </c>
      <c r="E59" s="84">
        <v>800</v>
      </c>
      <c r="F59" s="84">
        <v>800</v>
      </c>
      <c r="G59" s="84">
        <v>800</v>
      </c>
    </row>
    <row r="60" spans="3:8" x14ac:dyDescent="0.25">
      <c r="C60" s="78" t="s">
        <v>124</v>
      </c>
      <c r="D60" s="85"/>
      <c r="E60" s="85"/>
      <c r="F60" s="85"/>
      <c r="G60" s="85"/>
    </row>
    <row r="61" spans="3:8" x14ac:dyDescent="0.25">
      <c r="C61" s="73" t="s">
        <v>109</v>
      </c>
      <c r="D61" s="84"/>
      <c r="E61" s="84">
        <v>-16140</v>
      </c>
      <c r="F61" s="84">
        <v>-38740</v>
      </c>
      <c r="G61" s="84">
        <v>-38740</v>
      </c>
    </row>
    <row r="62" spans="3:8" x14ac:dyDescent="0.25">
      <c r="C62" s="73" t="s">
        <v>122</v>
      </c>
      <c r="D62" s="84"/>
      <c r="E62" s="84">
        <v>-2210</v>
      </c>
      <c r="F62" s="84">
        <v>-5300</v>
      </c>
      <c r="G62" s="84">
        <v>-5300</v>
      </c>
    </row>
    <row r="63" spans="3:8" x14ac:dyDescent="0.25">
      <c r="C63" s="73" t="s">
        <v>123</v>
      </c>
      <c r="D63" s="84"/>
      <c r="E63" s="84">
        <v>-680</v>
      </c>
      <c r="F63" s="84">
        <v>-1630</v>
      </c>
      <c r="G63" s="84">
        <v>-1630</v>
      </c>
    </row>
    <row r="64" spans="3:8" x14ac:dyDescent="0.25">
      <c r="C64" s="73" t="s">
        <v>112</v>
      </c>
      <c r="D64" s="84"/>
      <c r="E64" s="84">
        <v>1100</v>
      </c>
      <c r="F64" s="84">
        <v>2650</v>
      </c>
      <c r="G64" s="84">
        <v>2650</v>
      </c>
    </row>
    <row r="65" spans="3:8" x14ac:dyDescent="0.25">
      <c r="C65" s="75" t="s">
        <v>125</v>
      </c>
      <c r="D65" s="83">
        <v>-12460</v>
      </c>
      <c r="E65" s="83">
        <v>-45820</v>
      </c>
      <c r="F65" s="83">
        <v>-70910</v>
      </c>
      <c r="G65" s="83">
        <v>-70910</v>
      </c>
      <c r="H65" s="20"/>
    </row>
    <row r="67" spans="3:8" x14ac:dyDescent="0.25">
      <c r="C67" s="77" t="s">
        <v>80</v>
      </c>
      <c r="D67" s="77">
        <v>2026</v>
      </c>
      <c r="E67" s="77">
        <v>2027</v>
      </c>
      <c r="F67" s="77">
        <v>2028</v>
      </c>
      <c r="G67" s="77">
        <v>2029</v>
      </c>
    </row>
    <row r="68" spans="3:8" x14ac:dyDescent="0.25">
      <c r="C68" s="72" t="s">
        <v>109</v>
      </c>
      <c r="D68" s="82">
        <v>-10890</v>
      </c>
      <c r="E68" s="82">
        <v>-40270</v>
      </c>
      <c r="F68" s="82">
        <v>-62870</v>
      </c>
      <c r="G68" s="82">
        <v>-62870</v>
      </c>
    </row>
    <row r="69" spans="3:8" x14ac:dyDescent="0.25">
      <c r="C69" s="72" t="s">
        <v>122</v>
      </c>
      <c r="D69" s="82">
        <v>-1650</v>
      </c>
      <c r="E69" s="82">
        <v>-6170</v>
      </c>
      <c r="F69" s="82">
        <v>-9260</v>
      </c>
      <c r="G69" s="82">
        <v>-9260</v>
      </c>
    </row>
    <row r="70" spans="3:8" x14ac:dyDescent="0.25">
      <c r="C70" s="72" t="s">
        <v>123</v>
      </c>
      <c r="D70" s="82">
        <v>-250</v>
      </c>
      <c r="E70" s="82">
        <v>-1280</v>
      </c>
      <c r="F70" s="82">
        <v>-2230</v>
      </c>
      <c r="G70" s="82">
        <v>-2230</v>
      </c>
    </row>
    <row r="71" spans="3:8" x14ac:dyDescent="0.25">
      <c r="C71" s="72" t="s">
        <v>112</v>
      </c>
      <c r="D71" s="82">
        <v>330</v>
      </c>
      <c r="E71" s="82">
        <v>1900</v>
      </c>
      <c r="F71" s="82">
        <v>3450</v>
      </c>
      <c r="G71" s="82">
        <v>3450</v>
      </c>
    </row>
    <row r="72" spans="3:8" x14ac:dyDescent="0.25">
      <c r="C72" s="75" t="s">
        <v>125</v>
      </c>
      <c r="D72" s="83">
        <v>-12460</v>
      </c>
      <c r="E72" s="83">
        <v>-45820</v>
      </c>
      <c r="F72" s="83">
        <v>-70910</v>
      </c>
      <c r="G72" s="83">
        <v>-70910</v>
      </c>
    </row>
    <row r="74" spans="3:8" ht="30" x14ac:dyDescent="0.25">
      <c r="C74" s="77" t="s">
        <v>80</v>
      </c>
      <c r="D74" s="81" t="s">
        <v>107</v>
      </c>
      <c r="E74" s="81" t="s">
        <v>106</v>
      </c>
      <c r="F74" s="81" t="s">
        <v>116</v>
      </c>
    </row>
    <row r="75" spans="3:8" x14ac:dyDescent="0.25">
      <c r="C75" s="74" t="s">
        <v>117</v>
      </c>
      <c r="D75" s="87">
        <v>22000</v>
      </c>
      <c r="E75" s="87">
        <v>-440</v>
      </c>
      <c r="F75" s="87">
        <v>-1610</v>
      </c>
    </row>
    <row r="76" spans="3:8" x14ac:dyDescent="0.25">
      <c r="C76" s="73" t="s">
        <v>118</v>
      </c>
      <c r="D76" s="84">
        <v>9000</v>
      </c>
      <c r="E76" s="84">
        <v>-180</v>
      </c>
      <c r="F76" s="84">
        <v>-660</v>
      </c>
    </row>
    <row r="77" spans="3:8" x14ac:dyDescent="0.25">
      <c r="C77" s="74" t="s">
        <v>119</v>
      </c>
      <c r="D77" s="87">
        <v>11500</v>
      </c>
      <c r="E77" s="87">
        <v>-230</v>
      </c>
      <c r="F77" s="87">
        <v>-840</v>
      </c>
    </row>
    <row r="78" spans="3:8" x14ac:dyDescent="0.25">
      <c r="C78" s="73" t="s">
        <v>120</v>
      </c>
      <c r="D78" s="84">
        <v>12500</v>
      </c>
      <c r="E78" s="84">
        <v>-250</v>
      </c>
      <c r="F78" s="84">
        <v>-920</v>
      </c>
    </row>
    <row r="80" spans="3:8" x14ac:dyDescent="0.25">
      <c r="D80" s="20"/>
      <c r="E80" s="20"/>
      <c r="F80" s="20"/>
      <c r="G80" s="20"/>
    </row>
    <row r="81" spans="2:7" x14ac:dyDescent="0.25">
      <c r="C81" s="77"/>
      <c r="D81" s="77">
        <v>2026</v>
      </c>
      <c r="E81" s="77">
        <v>2027</v>
      </c>
      <c r="F81" s="77">
        <v>2028</v>
      </c>
      <c r="G81" s="77">
        <v>2029</v>
      </c>
    </row>
    <row r="82" spans="2:7" x14ac:dyDescent="0.25">
      <c r="B82" t="s">
        <v>126</v>
      </c>
      <c r="C82" s="72" t="s">
        <v>127</v>
      </c>
      <c r="D82" s="82">
        <v>-5000</v>
      </c>
      <c r="E82" s="82">
        <v>-10000</v>
      </c>
      <c r="F82" s="82">
        <v>-10000</v>
      </c>
      <c r="G82" s="82">
        <v>-10000</v>
      </c>
    </row>
  </sheetData>
  <mergeCells count="1">
    <mergeCell ref="D2:J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7CE3-B4A6-46A1-AF27-D33F628F657B}">
  <dimension ref="A1:AE86"/>
  <sheetViews>
    <sheetView zoomScale="90" zoomScaleNormal="90" workbookViewId="0">
      <pane xSplit="1" topLeftCell="B1" activePane="topRight" state="frozen"/>
      <selection pane="topRight" activeCell="C4" sqref="C4"/>
    </sheetView>
  </sheetViews>
  <sheetFormatPr baseColWidth="10" defaultColWidth="11.42578125" defaultRowHeight="15" x14ac:dyDescent="0.25"/>
  <cols>
    <col min="1" max="1" width="16.140625" bestFit="1" customWidth="1"/>
    <col min="2" max="2" width="13.85546875" customWidth="1"/>
    <col min="3" max="3" width="54.5703125" customWidth="1"/>
    <col min="4" max="4" width="17.28515625" customWidth="1"/>
    <col min="5" max="5" width="14" bestFit="1" customWidth="1"/>
    <col min="6" max="6" width="13" bestFit="1" customWidth="1"/>
    <col min="7" max="7" width="13.140625" bestFit="1" customWidth="1"/>
    <col min="8" max="8" width="14.85546875" customWidth="1"/>
    <col min="9" max="9" width="11.85546875" bestFit="1" customWidth="1"/>
    <col min="10" max="10" width="12.28515625" bestFit="1" customWidth="1"/>
    <col min="11" max="11" width="14" customWidth="1"/>
    <col min="12" max="12" width="14.7109375" bestFit="1" customWidth="1"/>
    <col min="13" max="13" width="13" bestFit="1" customWidth="1"/>
    <col min="14" max="15" width="13.28515625" bestFit="1" customWidth="1"/>
    <col min="16" max="16" width="14" bestFit="1" customWidth="1"/>
    <col min="17" max="17" width="13.42578125" customWidth="1"/>
    <col min="21" max="21" width="12.28515625" bestFit="1" customWidth="1"/>
    <col min="22" max="22" width="13.28515625" bestFit="1" customWidth="1"/>
    <col min="24" max="24" width="14.7109375" bestFit="1" customWidth="1"/>
    <col min="25" max="25" width="13.140625" customWidth="1"/>
    <col min="26" max="26" width="13" bestFit="1" customWidth="1"/>
    <col min="30" max="30" width="12.28515625" bestFit="1" customWidth="1"/>
    <col min="31" max="31" width="13.28515625" bestFit="1" customWidth="1"/>
  </cols>
  <sheetData>
    <row r="1" spans="1:31" ht="18.75" x14ac:dyDescent="0.3">
      <c r="A1" s="68" t="s">
        <v>81</v>
      </c>
    </row>
    <row r="3" spans="1:31" ht="15.75" thickBot="1" x14ac:dyDescent="0.3"/>
    <row r="4" spans="1:31" ht="15.75" thickBot="1" x14ac:dyDescent="0.3">
      <c r="C4" s="67" t="s">
        <v>167</v>
      </c>
      <c r="D4" s="94"/>
      <c r="E4" s="94"/>
      <c r="F4" s="94"/>
      <c r="G4" s="94"/>
      <c r="H4" s="94"/>
      <c r="I4" s="94"/>
      <c r="J4" s="95"/>
      <c r="L4" s="67" t="s">
        <v>166</v>
      </c>
      <c r="M4" s="118"/>
      <c r="N4" s="118"/>
      <c r="O4" s="118"/>
      <c r="P4" s="118"/>
      <c r="Q4" s="118"/>
      <c r="R4" s="118"/>
      <c r="S4" s="118"/>
      <c r="T4" s="118"/>
      <c r="U4" s="118"/>
      <c r="V4" s="119"/>
      <c r="X4" s="67" t="s">
        <v>168</v>
      </c>
      <c r="Y4" s="118"/>
      <c r="Z4" s="118"/>
      <c r="AA4" s="118"/>
      <c r="AB4" s="118"/>
      <c r="AC4" s="118"/>
      <c r="AD4" s="118"/>
      <c r="AE4" s="118"/>
    </row>
    <row r="5" spans="1:31" ht="90" x14ac:dyDescent="0.25">
      <c r="B5" s="57" t="s">
        <v>86</v>
      </c>
      <c r="C5" s="96" t="s">
        <v>87</v>
      </c>
      <c r="D5" s="96" t="s">
        <v>88</v>
      </c>
      <c r="E5" s="96" t="s">
        <v>89</v>
      </c>
      <c r="F5" s="96" t="s">
        <v>90</v>
      </c>
      <c r="G5" s="96" t="s">
        <v>91</v>
      </c>
      <c r="H5" s="96" t="s">
        <v>92</v>
      </c>
      <c r="I5" s="96" t="s">
        <v>93</v>
      </c>
      <c r="J5" s="96" t="s">
        <v>129</v>
      </c>
      <c r="K5" s="97"/>
      <c r="L5" s="96" t="s">
        <v>95</v>
      </c>
      <c r="M5" s="96" t="s">
        <v>96</v>
      </c>
      <c r="N5" s="96" t="s">
        <v>130</v>
      </c>
      <c r="O5" s="96" t="s">
        <v>131</v>
      </c>
      <c r="P5" s="96" t="s">
        <v>132</v>
      </c>
      <c r="Q5" s="96" t="s">
        <v>133</v>
      </c>
      <c r="R5" s="96" t="s">
        <v>89</v>
      </c>
      <c r="S5" s="96" t="s">
        <v>90</v>
      </c>
      <c r="T5" s="96" t="s">
        <v>92</v>
      </c>
      <c r="U5" s="96" t="s">
        <v>93</v>
      </c>
      <c r="V5" s="96" t="s">
        <v>101</v>
      </c>
      <c r="W5" s="97"/>
      <c r="X5" s="96" t="s">
        <v>102</v>
      </c>
      <c r="Y5" s="96" t="s">
        <v>103</v>
      </c>
      <c r="Z5" s="96" t="s">
        <v>104</v>
      </c>
      <c r="AA5" s="96" t="s">
        <v>89</v>
      </c>
      <c r="AB5" s="96" t="s">
        <v>90</v>
      </c>
      <c r="AC5" s="96" t="s">
        <v>92</v>
      </c>
      <c r="AD5" s="96" t="s">
        <v>93</v>
      </c>
      <c r="AE5" s="96" t="s">
        <v>105</v>
      </c>
    </row>
    <row r="6" spans="1:31" x14ac:dyDescent="0.25">
      <c r="A6" t="s">
        <v>46</v>
      </c>
      <c r="B6" s="40">
        <v>41231370.341248922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70">
        <v>-11830645.171696104</v>
      </c>
      <c r="O6" s="97"/>
      <c r="P6" s="97"/>
      <c r="Q6" s="70">
        <v>19390454.44286231</v>
      </c>
      <c r="R6" s="70">
        <v>-506000</v>
      </c>
      <c r="S6" s="97"/>
      <c r="T6" s="97"/>
      <c r="U6" s="70">
        <v>500000</v>
      </c>
      <c r="V6" s="97"/>
      <c r="W6" s="97"/>
      <c r="X6" s="97"/>
      <c r="Y6" s="97"/>
      <c r="Z6" s="97"/>
      <c r="AA6" s="97"/>
      <c r="AB6" s="97"/>
      <c r="AC6" s="97"/>
      <c r="AD6" s="70"/>
      <c r="AE6" s="97"/>
    </row>
    <row r="7" spans="1:31" x14ac:dyDescent="0.25">
      <c r="A7" t="s">
        <v>47</v>
      </c>
      <c r="B7" s="40">
        <v>45264369.550213158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70"/>
      <c r="S7" s="97"/>
      <c r="T7" s="97"/>
      <c r="U7" s="70"/>
      <c r="V7" s="97"/>
      <c r="W7" s="97"/>
      <c r="X7" s="97"/>
      <c r="Y7" s="97"/>
      <c r="Z7" s="97"/>
      <c r="AA7" s="97"/>
      <c r="AB7" s="97"/>
      <c r="AC7" s="97"/>
      <c r="AD7" s="70"/>
      <c r="AE7" s="97"/>
    </row>
    <row r="8" spans="1:31" x14ac:dyDescent="0.25">
      <c r="A8" t="s">
        <v>48</v>
      </c>
      <c r="B8" s="40">
        <v>45924574.88029886</v>
      </c>
      <c r="C8" s="97"/>
      <c r="D8" s="70">
        <v>11932587.349453729</v>
      </c>
      <c r="E8" s="70">
        <v>-600000</v>
      </c>
      <c r="F8" s="97"/>
      <c r="G8" s="97"/>
      <c r="H8" s="97"/>
      <c r="I8" s="70">
        <v>800000</v>
      </c>
      <c r="J8" s="97"/>
      <c r="K8" s="97"/>
      <c r="L8" s="97"/>
      <c r="M8" s="97"/>
      <c r="N8" s="97"/>
      <c r="O8" s="97"/>
      <c r="P8" s="97"/>
      <c r="Q8" s="97"/>
      <c r="R8" s="70"/>
      <c r="S8" s="97"/>
      <c r="T8" s="97"/>
      <c r="U8" s="70"/>
      <c r="V8" s="97"/>
      <c r="W8" s="97"/>
      <c r="X8" s="97"/>
      <c r="Y8" s="97"/>
      <c r="Z8" s="97"/>
      <c r="AA8" s="97"/>
      <c r="AB8" s="97"/>
      <c r="AC8" s="97"/>
      <c r="AD8" s="70"/>
      <c r="AE8" s="97"/>
    </row>
    <row r="9" spans="1:31" x14ac:dyDescent="0.25">
      <c r="A9" t="s">
        <v>49</v>
      </c>
      <c r="B9" s="40">
        <v>44951302.843769282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70"/>
      <c r="S9" s="97"/>
      <c r="T9" s="97"/>
      <c r="U9" s="70"/>
      <c r="V9" s="97"/>
      <c r="W9" s="97"/>
      <c r="X9" s="97"/>
      <c r="Y9" s="97"/>
      <c r="Z9" s="97"/>
      <c r="AA9" s="97"/>
      <c r="AB9" s="97"/>
      <c r="AC9" s="97"/>
      <c r="AD9" s="70"/>
      <c r="AE9" s="97"/>
    </row>
    <row r="10" spans="1:31" x14ac:dyDescent="0.25">
      <c r="A10" t="s">
        <v>50</v>
      </c>
      <c r="B10" s="40">
        <v>50807326.428272471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70">
        <v>17745967.757544156</v>
      </c>
      <c r="P10" s="70">
        <v>-19390454.44286231</v>
      </c>
      <c r="Q10" s="97"/>
      <c r="R10" s="70"/>
      <c r="S10" s="97"/>
      <c r="T10" s="97"/>
      <c r="U10" s="70">
        <v>650000</v>
      </c>
      <c r="V10" s="97"/>
      <c r="W10" s="97"/>
      <c r="X10" s="97"/>
      <c r="Y10" s="97"/>
      <c r="Z10" s="97"/>
      <c r="AA10" s="97"/>
      <c r="AB10" s="97"/>
      <c r="AC10" s="97"/>
      <c r="AD10" s="70"/>
      <c r="AE10" s="97"/>
    </row>
    <row r="11" spans="1:31" x14ac:dyDescent="0.25">
      <c r="A11" t="s">
        <v>51</v>
      </c>
      <c r="B11" s="40">
        <v>49214004.21082446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70"/>
      <c r="S11" s="97"/>
      <c r="T11" s="97"/>
      <c r="U11" s="70"/>
      <c r="V11" s="97"/>
      <c r="W11" s="97"/>
      <c r="X11" s="97"/>
      <c r="Y11" s="70">
        <v>8949440.5120902956</v>
      </c>
      <c r="Z11" s="97"/>
      <c r="AA11" s="70">
        <v>-640000</v>
      </c>
      <c r="AB11" s="97"/>
      <c r="AC11" s="97"/>
      <c r="AD11" s="70">
        <v>1200000</v>
      </c>
      <c r="AE11" s="97"/>
    </row>
    <row r="12" spans="1:31" x14ac:dyDescent="0.25">
      <c r="A12" t="s">
        <v>52</v>
      </c>
      <c r="B12" s="40">
        <v>41281693.459744096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>
        <v>0</v>
      </c>
      <c r="R12" s="70"/>
      <c r="S12" s="97"/>
      <c r="T12" s="97"/>
      <c r="U12" s="70"/>
      <c r="V12" s="97"/>
      <c r="W12" s="97"/>
      <c r="X12" s="97"/>
      <c r="Y12" s="97"/>
      <c r="Z12" s="97"/>
      <c r="AA12" s="97"/>
      <c r="AB12" s="97"/>
      <c r="AC12" s="97"/>
      <c r="AD12" s="70"/>
      <c r="AE12" s="97"/>
    </row>
    <row r="13" spans="1:31" x14ac:dyDescent="0.25">
      <c r="A13" t="s">
        <v>53</v>
      </c>
      <c r="B13" s="40">
        <v>14995964.256337194</v>
      </c>
      <c r="C13" s="98">
        <v>-14995964.256337194</v>
      </c>
      <c r="D13" s="97"/>
      <c r="E13" s="97"/>
      <c r="F13" s="97"/>
      <c r="G13" s="70">
        <v>-1734000</v>
      </c>
      <c r="H13" s="98">
        <v>-660000</v>
      </c>
      <c r="I13" s="99"/>
      <c r="J13" s="70">
        <v>9000000</v>
      </c>
      <c r="K13" s="97"/>
      <c r="L13" s="97"/>
      <c r="M13" s="97"/>
      <c r="N13" s="97"/>
      <c r="O13" s="97"/>
      <c r="P13" s="97"/>
      <c r="Q13" s="97"/>
      <c r="R13" s="70"/>
      <c r="S13" s="97"/>
      <c r="T13" s="97"/>
      <c r="U13" s="70"/>
      <c r="V13" s="97"/>
      <c r="W13" s="97"/>
      <c r="X13" s="97"/>
      <c r="Y13" s="97"/>
      <c r="Z13" s="97"/>
      <c r="AA13" s="97"/>
      <c r="AB13" s="97"/>
      <c r="AC13" s="97"/>
      <c r="AD13" s="70"/>
      <c r="AE13" s="97"/>
    </row>
    <row r="14" spans="1:31" x14ac:dyDescent="0.25">
      <c r="A14" t="s">
        <v>54</v>
      </c>
      <c r="B14" s="40">
        <v>10930040.285063621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70"/>
      <c r="S14" s="97"/>
      <c r="T14" s="97"/>
      <c r="U14" s="70"/>
      <c r="V14" s="97"/>
      <c r="W14" s="97"/>
      <c r="X14" s="97"/>
      <c r="Y14" s="97"/>
      <c r="Z14" s="97"/>
      <c r="AA14" s="97"/>
      <c r="AB14" s="97"/>
      <c r="AC14" s="97"/>
      <c r="AD14" s="70"/>
      <c r="AE14" s="97"/>
    </row>
    <row r="15" spans="1:31" x14ac:dyDescent="0.25">
      <c r="A15" t="s">
        <v>55</v>
      </c>
      <c r="B15" s="40">
        <v>35382079.240209974</v>
      </c>
      <c r="C15" s="97"/>
      <c r="D15" s="97"/>
      <c r="E15" s="97"/>
      <c r="F15" s="97"/>
      <c r="G15" s="97"/>
      <c r="H15" s="97"/>
      <c r="I15" s="97"/>
      <c r="J15" s="97"/>
      <c r="K15" s="97"/>
      <c r="L15" s="98">
        <v>-35382079.240209974</v>
      </c>
      <c r="M15" s="70">
        <v>-3216000</v>
      </c>
      <c r="N15" s="97"/>
      <c r="O15" s="97"/>
      <c r="P15" s="97"/>
      <c r="Q15" s="97"/>
      <c r="R15" s="70"/>
      <c r="S15" s="97"/>
      <c r="T15" s="70">
        <v>-843333.33333333326</v>
      </c>
      <c r="U15" s="70"/>
      <c r="V15" s="70">
        <v>11500000</v>
      </c>
      <c r="W15" s="97"/>
      <c r="X15" s="97"/>
      <c r="Y15" s="97"/>
      <c r="Z15" s="97"/>
      <c r="AA15" s="97"/>
      <c r="AB15" s="97"/>
      <c r="AC15" s="97"/>
      <c r="AD15" s="70"/>
      <c r="AE15" s="97"/>
    </row>
    <row r="16" spans="1:31" x14ac:dyDescent="0.25">
      <c r="A16" t="s">
        <v>56</v>
      </c>
      <c r="B16" s="40">
        <v>20539807.104283001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70">
        <v>2983146.8373634322</v>
      </c>
      <c r="R16" s="70">
        <v>-200000</v>
      </c>
      <c r="S16" s="97"/>
      <c r="T16" s="97"/>
      <c r="U16" s="70">
        <v>250000</v>
      </c>
      <c r="V16" s="97"/>
      <c r="W16" s="97"/>
      <c r="X16" s="97"/>
      <c r="Y16" s="97"/>
      <c r="Z16" s="97"/>
      <c r="AA16" s="97"/>
      <c r="AB16" s="97"/>
      <c r="AC16" s="97"/>
      <c r="AD16" s="70"/>
      <c r="AE16" s="97"/>
    </row>
    <row r="17" spans="1:31" x14ac:dyDescent="0.25">
      <c r="A17" t="s">
        <v>57</v>
      </c>
      <c r="B17" s="40">
        <v>11067895.977083415</v>
      </c>
      <c r="C17" s="98">
        <v>-11067895.977083415</v>
      </c>
      <c r="D17" s="97"/>
      <c r="E17" s="97"/>
      <c r="F17" s="97"/>
      <c r="G17" s="70">
        <v>-2228000</v>
      </c>
      <c r="H17" s="98">
        <v>-1613333.3333333335</v>
      </c>
      <c r="I17" s="70"/>
      <c r="J17" s="70">
        <v>22000000</v>
      </c>
      <c r="K17" s="97"/>
      <c r="L17" s="97"/>
      <c r="M17" s="97"/>
      <c r="N17" s="97"/>
      <c r="O17" s="97"/>
      <c r="P17" s="97"/>
      <c r="Q17" s="97"/>
      <c r="R17" s="70"/>
      <c r="S17" s="97"/>
      <c r="T17" s="97"/>
      <c r="U17" s="70"/>
      <c r="V17" s="97"/>
      <c r="W17" s="97"/>
      <c r="X17" s="97"/>
      <c r="Y17" s="97"/>
      <c r="Z17" s="97"/>
      <c r="AA17" s="97"/>
      <c r="AB17" s="97"/>
      <c r="AC17" s="97"/>
      <c r="AD17" s="70"/>
      <c r="AE17" s="97"/>
    </row>
    <row r="18" spans="1:31" x14ac:dyDescent="0.25">
      <c r="A18" t="s">
        <v>58</v>
      </c>
      <c r="B18" s="40">
        <v>14369555.553687785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70"/>
      <c r="S18" s="97"/>
      <c r="T18" s="97"/>
      <c r="U18" s="70"/>
      <c r="V18" s="97"/>
      <c r="W18" s="97"/>
      <c r="X18" s="97"/>
      <c r="Y18" s="97"/>
      <c r="Z18" s="97"/>
      <c r="AA18" s="97"/>
      <c r="AB18" s="97"/>
      <c r="AC18" s="97"/>
      <c r="AD18" s="70"/>
      <c r="AE18" s="97"/>
    </row>
    <row r="19" spans="1:31" x14ac:dyDescent="0.25">
      <c r="A19" t="s">
        <v>59</v>
      </c>
      <c r="B19" s="40">
        <v>17741466.10009956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70"/>
      <c r="S19" s="97"/>
      <c r="T19" s="97"/>
      <c r="U19" s="70"/>
      <c r="V19" s="97"/>
      <c r="W19" s="97"/>
      <c r="X19" s="98">
        <v>-17741466.10009956</v>
      </c>
      <c r="Y19" s="97"/>
      <c r="Z19" s="70">
        <v>-2084000</v>
      </c>
      <c r="AA19" s="97"/>
      <c r="AB19" s="97"/>
      <c r="AC19" s="98">
        <v>916666.66666666674</v>
      </c>
      <c r="AD19" s="70"/>
      <c r="AE19" s="70">
        <v>12500000</v>
      </c>
    </row>
    <row r="20" spans="1:31" x14ac:dyDescent="0.25">
      <c r="A20" t="s">
        <v>60</v>
      </c>
      <c r="B20" s="40">
        <v>14142259.768864227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70">
        <v>2983146.8373634322</v>
      </c>
      <c r="R20" s="70">
        <v>-125000</v>
      </c>
      <c r="S20" s="97"/>
      <c r="T20" s="97"/>
      <c r="U20" s="70">
        <v>50000</v>
      </c>
      <c r="V20" s="97"/>
      <c r="W20" s="97"/>
      <c r="X20" s="97"/>
      <c r="Y20" s="97"/>
      <c r="Z20" s="97"/>
      <c r="AA20" s="97"/>
      <c r="AB20" s="97"/>
      <c r="AC20" s="97"/>
      <c r="AD20" s="70"/>
      <c r="AE20" s="97"/>
    </row>
    <row r="21" spans="1:31" ht="15.75" thickBot="1" x14ac:dyDescent="0.3">
      <c r="A21" s="69"/>
      <c r="B21" s="63"/>
      <c r="C21" s="64">
        <v>-26063860.23342061</v>
      </c>
      <c r="D21" s="64">
        <v>11932587.349453729</v>
      </c>
      <c r="E21" s="64">
        <v>-600000</v>
      </c>
      <c r="F21" s="64">
        <v>0</v>
      </c>
      <c r="G21" s="64">
        <v>-3962000</v>
      </c>
      <c r="H21" s="64">
        <v>-2273333.3333333335</v>
      </c>
      <c r="I21" s="64">
        <v>800000</v>
      </c>
      <c r="J21" s="64">
        <v>31000000</v>
      </c>
      <c r="K21" s="64">
        <v>0</v>
      </c>
      <c r="L21" s="64">
        <v>-35382079.240209974</v>
      </c>
      <c r="M21" s="64">
        <v>-3216000</v>
      </c>
      <c r="N21" s="64">
        <v>-11830645.171696104</v>
      </c>
      <c r="O21" s="64">
        <v>17745967.757544156</v>
      </c>
      <c r="P21" s="64">
        <v>-19390454.44286231</v>
      </c>
      <c r="Q21" s="64">
        <v>25356748.117589176</v>
      </c>
      <c r="R21" s="64">
        <v>-831000</v>
      </c>
      <c r="S21" s="64">
        <v>0</v>
      </c>
      <c r="T21" s="64">
        <v>-843333.33333333326</v>
      </c>
      <c r="U21" s="64">
        <v>1450000</v>
      </c>
      <c r="V21" s="64">
        <v>11500000</v>
      </c>
      <c r="W21" s="64">
        <v>0</v>
      </c>
      <c r="X21" s="64">
        <v>-17741466.10009956</v>
      </c>
      <c r="Y21" s="64">
        <v>8949440.5120902956</v>
      </c>
      <c r="Z21" s="64">
        <v>-2084000</v>
      </c>
      <c r="AA21" s="64">
        <v>-640000</v>
      </c>
      <c r="AB21" s="64">
        <v>0</v>
      </c>
      <c r="AC21" s="64">
        <v>916666.66666666674</v>
      </c>
      <c r="AD21" s="64">
        <v>1200000</v>
      </c>
      <c r="AE21" s="64">
        <v>12500000</v>
      </c>
    </row>
    <row r="22" spans="1:31" ht="15.75" thickTop="1" x14ac:dyDescent="0.25">
      <c r="C22" s="79"/>
    </row>
    <row r="23" spans="1:31" x14ac:dyDescent="0.25">
      <c r="C23" s="77" t="s">
        <v>81</v>
      </c>
      <c r="D23" s="75"/>
      <c r="E23" s="75"/>
      <c r="F23" s="75"/>
      <c r="G23" s="75"/>
      <c r="H23" s="75"/>
      <c r="I23" s="75"/>
      <c r="J23" s="77">
        <v>2026</v>
      </c>
      <c r="K23" s="77">
        <v>2027</v>
      </c>
      <c r="L23" s="77">
        <v>2028</v>
      </c>
      <c r="M23" s="77">
        <v>2029</v>
      </c>
    </row>
    <row r="24" spans="1:31" x14ac:dyDescent="0.25">
      <c r="C24" s="78" t="s">
        <v>156</v>
      </c>
      <c r="D24" s="78"/>
      <c r="E24" s="78"/>
      <c r="F24" s="78"/>
      <c r="G24" s="72"/>
      <c r="H24" s="72"/>
      <c r="I24" s="72"/>
      <c r="J24" s="71"/>
      <c r="K24" s="71"/>
      <c r="L24" s="71"/>
      <c r="M24" s="71"/>
    </row>
    <row r="25" spans="1:31" x14ac:dyDescent="0.25">
      <c r="C25" s="73" t="s">
        <v>134</v>
      </c>
      <c r="D25" s="73"/>
      <c r="E25" s="73"/>
      <c r="F25" s="73"/>
      <c r="G25" s="73"/>
      <c r="H25" s="73"/>
      <c r="I25" s="73"/>
      <c r="J25" s="84">
        <v>-5888030.3683195347</v>
      </c>
      <c r="K25" s="84">
        <v>-14131272.883966882</v>
      </c>
      <c r="L25" s="84">
        <v>-14131272.883966882</v>
      </c>
      <c r="M25" s="84">
        <v>-14131272.883966882</v>
      </c>
    </row>
    <row r="26" spans="1:31" x14ac:dyDescent="0.25">
      <c r="C26" s="73" t="s">
        <v>110</v>
      </c>
      <c r="D26" s="73"/>
      <c r="E26" s="73"/>
      <c r="F26" s="73"/>
      <c r="G26" s="73"/>
      <c r="H26" s="73"/>
      <c r="I26" s="73"/>
      <c r="J26" s="84">
        <v>-1650833.3333333335</v>
      </c>
      <c r="K26" s="84">
        <v>-3962000</v>
      </c>
      <c r="L26" s="84">
        <v>-3962000</v>
      </c>
      <c r="M26" s="84">
        <v>-3962000</v>
      </c>
    </row>
    <row r="27" spans="1:31" x14ac:dyDescent="0.25">
      <c r="C27" s="73" t="s">
        <v>111</v>
      </c>
      <c r="D27" s="73"/>
      <c r="E27" s="73"/>
      <c r="F27" s="73"/>
      <c r="G27" s="73"/>
      <c r="H27" s="73"/>
      <c r="I27" s="73"/>
      <c r="J27" s="84">
        <v>-250000</v>
      </c>
      <c r="K27" s="84">
        <v>-600000</v>
      </c>
      <c r="L27" s="84">
        <v>-600000</v>
      </c>
      <c r="M27" s="84">
        <v>-600000</v>
      </c>
    </row>
    <row r="28" spans="1:31" x14ac:dyDescent="0.25">
      <c r="C28" s="73" t="s">
        <v>112</v>
      </c>
      <c r="D28" s="73"/>
      <c r="E28" s="73"/>
      <c r="F28" s="73"/>
      <c r="G28" s="73"/>
      <c r="H28" s="73"/>
      <c r="I28" s="73"/>
      <c r="J28" s="84">
        <v>333333.33333333337</v>
      </c>
      <c r="K28" s="84">
        <v>800000</v>
      </c>
      <c r="L28" s="84">
        <v>800000</v>
      </c>
      <c r="M28" s="84">
        <v>800000</v>
      </c>
    </row>
    <row r="29" spans="1:31" x14ac:dyDescent="0.25">
      <c r="C29" s="78" t="s">
        <v>157</v>
      </c>
      <c r="D29" s="72"/>
      <c r="E29" s="72"/>
      <c r="F29" s="72"/>
      <c r="G29" s="72"/>
      <c r="H29" s="72"/>
      <c r="I29" s="72"/>
      <c r="J29" s="85"/>
      <c r="K29" s="85"/>
      <c r="L29" s="85"/>
      <c r="M29" s="85"/>
    </row>
    <row r="30" spans="1:31" x14ac:dyDescent="0.25">
      <c r="C30" s="73" t="s">
        <v>134</v>
      </c>
      <c r="D30" s="73"/>
      <c r="E30" s="73"/>
      <c r="F30" s="73"/>
      <c r="G30" s="73"/>
      <c r="H30" s="73"/>
      <c r="I30" s="73"/>
      <c r="J30" s="84"/>
      <c r="K30" s="84">
        <v>-9791859.5748479422</v>
      </c>
      <c r="L30" s="84">
        <v>-23500462.97963506</v>
      </c>
      <c r="M30" s="86">
        <v>-23500462.97963506</v>
      </c>
    </row>
    <row r="31" spans="1:31" x14ac:dyDescent="0.25">
      <c r="C31" s="73" t="s">
        <v>110</v>
      </c>
      <c r="D31" s="73"/>
      <c r="E31" s="73"/>
      <c r="F31" s="73"/>
      <c r="G31" s="73"/>
      <c r="H31" s="73"/>
      <c r="I31" s="73"/>
      <c r="J31" s="84"/>
      <c r="K31" s="84">
        <v>-1340000</v>
      </c>
      <c r="L31" s="84">
        <v>-3216000</v>
      </c>
      <c r="M31" s="86">
        <v>-3216000</v>
      </c>
    </row>
    <row r="32" spans="1:31" x14ac:dyDescent="0.25">
      <c r="C32" s="73" t="s">
        <v>111</v>
      </c>
      <c r="D32" s="73"/>
      <c r="E32" s="73"/>
      <c r="F32" s="73"/>
      <c r="G32" s="73"/>
      <c r="H32" s="73"/>
      <c r="I32" s="73"/>
      <c r="J32" s="84"/>
      <c r="K32" s="84">
        <v>-346250</v>
      </c>
      <c r="L32" s="84">
        <v>-831000</v>
      </c>
      <c r="M32" s="86">
        <v>-831000</v>
      </c>
    </row>
    <row r="33" spans="3:13" x14ac:dyDescent="0.25">
      <c r="C33" s="73" t="s">
        <v>112</v>
      </c>
      <c r="D33" s="73"/>
      <c r="E33" s="73"/>
      <c r="F33" s="73"/>
      <c r="G33" s="73"/>
      <c r="H33" s="73"/>
      <c r="I33" s="73"/>
      <c r="J33" s="84"/>
      <c r="K33" s="84">
        <v>604166.66666666663</v>
      </c>
      <c r="L33" s="84">
        <v>1450000</v>
      </c>
      <c r="M33" s="86">
        <v>1450000</v>
      </c>
    </row>
    <row r="34" spans="3:13" x14ac:dyDescent="0.25">
      <c r="C34" s="78" t="s">
        <v>158</v>
      </c>
      <c r="D34" s="72"/>
      <c r="E34" s="72"/>
      <c r="F34" s="72"/>
      <c r="G34" s="72"/>
      <c r="H34" s="72"/>
      <c r="I34" s="72"/>
      <c r="J34" s="85"/>
      <c r="K34" s="85"/>
      <c r="L34" s="85"/>
      <c r="M34" s="85"/>
    </row>
    <row r="35" spans="3:13" x14ac:dyDescent="0.25">
      <c r="C35" s="73" t="s">
        <v>134</v>
      </c>
      <c r="D35" s="73"/>
      <c r="E35" s="73"/>
      <c r="F35" s="73"/>
      <c r="G35" s="73"/>
      <c r="H35" s="73"/>
      <c r="I35" s="73"/>
      <c r="J35" s="84"/>
      <c r="K35" s="84">
        <v>-3663343.9950038604</v>
      </c>
      <c r="L35" s="84">
        <v>-8792025.5880092643</v>
      </c>
      <c r="M35" s="86">
        <v>-8792025.5880092643</v>
      </c>
    </row>
    <row r="36" spans="3:13" x14ac:dyDescent="0.25">
      <c r="C36" s="73" t="s">
        <v>113</v>
      </c>
      <c r="D36" s="73"/>
      <c r="E36" s="73"/>
      <c r="F36" s="73"/>
      <c r="G36" s="73"/>
      <c r="H36" s="73"/>
      <c r="I36" s="73"/>
      <c r="J36" s="84"/>
      <c r="K36" s="84">
        <v>-868333.33333333326</v>
      </c>
      <c r="L36" s="84">
        <v>-2084000</v>
      </c>
      <c r="M36" s="86">
        <v>-2084000</v>
      </c>
    </row>
    <row r="37" spans="3:13" x14ac:dyDescent="0.25">
      <c r="C37" s="73" t="s">
        <v>111</v>
      </c>
      <c r="D37" s="73"/>
      <c r="E37" s="73"/>
      <c r="F37" s="73"/>
      <c r="G37" s="73"/>
      <c r="H37" s="73"/>
      <c r="I37" s="73"/>
      <c r="J37" s="84"/>
      <c r="K37" s="84">
        <v>-266666.66666666669</v>
      </c>
      <c r="L37" s="84">
        <v>-640000</v>
      </c>
      <c r="M37" s="86">
        <v>-640000</v>
      </c>
    </row>
    <row r="38" spans="3:13" x14ac:dyDescent="0.25">
      <c r="C38" s="73" t="s">
        <v>112</v>
      </c>
      <c r="D38" s="73"/>
      <c r="E38" s="73"/>
      <c r="F38" s="73"/>
      <c r="G38" s="73"/>
      <c r="H38" s="73"/>
      <c r="I38" s="73"/>
      <c r="J38" s="84"/>
      <c r="K38" s="84">
        <v>500000</v>
      </c>
      <c r="L38" s="84">
        <v>1200000</v>
      </c>
      <c r="M38" s="86">
        <v>1200000</v>
      </c>
    </row>
    <row r="39" spans="3:13" x14ac:dyDescent="0.25">
      <c r="C39" s="75" t="s">
        <v>125</v>
      </c>
      <c r="D39" s="75"/>
      <c r="E39" s="75"/>
      <c r="F39" s="75"/>
      <c r="G39" s="76"/>
      <c r="H39" s="75"/>
      <c r="I39" s="76"/>
      <c r="J39" s="83">
        <v>-7455530.3683195347</v>
      </c>
      <c r="K39" s="83">
        <v>-33065559.787152015</v>
      </c>
      <c r="L39" s="83">
        <v>-54306761.451611206</v>
      </c>
      <c r="M39" s="83">
        <v>-54306761.451611206</v>
      </c>
    </row>
    <row r="40" spans="3:13" x14ac:dyDescent="0.25">
      <c r="C40" s="79"/>
    </row>
    <row r="41" spans="3:13" x14ac:dyDescent="0.25">
      <c r="C41" s="77" t="s">
        <v>81</v>
      </c>
      <c r="D41" s="75"/>
      <c r="E41" s="75"/>
      <c r="F41" s="75"/>
      <c r="G41" s="75"/>
      <c r="H41" s="75"/>
      <c r="I41" s="75"/>
      <c r="J41" s="77">
        <v>2026</v>
      </c>
      <c r="K41" s="77">
        <v>2027</v>
      </c>
      <c r="L41" s="77">
        <v>2028</v>
      </c>
      <c r="M41" s="77">
        <v>2029</v>
      </c>
    </row>
    <row r="42" spans="3:13" x14ac:dyDescent="0.25">
      <c r="C42" s="72" t="s">
        <v>134</v>
      </c>
      <c r="D42" s="72"/>
      <c r="E42" s="72"/>
      <c r="F42" s="72"/>
      <c r="G42" s="72"/>
      <c r="H42" s="72"/>
      <c r="I42" s="72"/>
      <c r="J42" s="82">
        <v>-5888030.3683195347</v>
      </c>
      <c r="K42" s="82">
        <v>-27586476.453818683</v>
      </c>
      <c r="L42" s="82">
        <v>-46423761.451611206</v>
      </c>
      <c r="M42" s="82">
        <v>-46423761.451611206</v>
      </c>
    </row>
    <row r="43" spans="3:13" x14ac:dyDescent="0.25">
      <c r="C43" s="72" t="s">
        <v>110</v>
      </c>
      <c r="D43" s="72"/>
      <c r="E43" s="72"/>
      <c r="F43" s="72"/>
      <c r="G43" s="72"/>
      <c r="H43" s="72"/>
      <c r="I43" s="72"/>
      <c r="J43" s="82">
        <v>-1650833.3333333335</v>
      </c>
      <c r="K43" s="82">
        <v>-6170333.333333333</v>
      </c>
      <c r="L43" s="82">
        <v>-9262000</v>
      </c>
      <c r="M43" s="82">
        <v>-9262000</v>
      </c>
    </row>
    <row r="44" spans="3:13" x14ac:dyDescent="0.25">
      <c r="C44" s="72" t="s">
        <v>111</v>
      </c>
      <c r="D44" s="72"/>
      <c r="E44" s="72"/>
      <c r="F44" s="72"/>
      <c r="G44" s="72"/>
      <c r="H44" s="72"/>
      <c r="I44" s="72"/>
      <c r="J44" s="82">
        <v>-250000</v>
      </c>
      <c r="K44" s="82">
        <v>-1212916.6666666667</v>
      </c>
      <c r="L44" s="82">
        <v>-2071000</v>
      </c>
      <c r="M44" s="82">
        <v>-2071000</v>
      </c>
    </row>
    <row r="45" spans="3:13" x14ac:dyDescent="0.25">
      <c r="C45" s="72" t="s">
        <v>112</v>
      </c>
      <c r="D45" s="72"/>
      <c r="E45" s="72"/>
      <c r="F45" s="72"/>
      <c r="G45" s="72"/>
      <c r="H45" s="72"/>
      <c r="I45" s="72"/>
      <c r="J45" s="82">
        <v>333333.33333333337</v>
      </c>
      <c r="K45" s="82">
        <v>1904166.6666666665</v>
      </c>
      <c r="L45" s="82">
        <v>3450000</v>
      </c>
      <c r="M45" s="82">
        <v>3450000</v>
      </c>
    </row>
    <row r="46" spans="3:13" x14ac:dyDescent="0.25">
      <c r="C46" s="75" t="s">
        <v>125</v>
      </c>
      <c r="D46" s="75"/>
      <c r="E46" s="75"/>
      <c r="F46" s="75"/>
      <c r="G46" s="76"/>
      <c r="H46" s="75"/>
      <c r="I46" s="76"/>
      <c r="J46" s="83">
        <v>-7455530.3683195347</v>
      </c>
      <c r="K46" s="83">
        <v>-33065559.787152011</v>
      </c>
      <c r="L46" s="83">
        <v>-54306761.451611206</v>
      </c>
      <c r="M46" s="83">
        <v>-54306761.451611206</v>
      </c>
    </row>
    <row r="47" spans="3:13" x14ac:dyDescent="0.25">
      <c r="C47" s="79"/>
    </row>
    <row r="48" spans="3:13" ht="30" x14ac:dyDescent="0.25">
      <c r="C48" s="77" t="s">
        <v>81</v>
      </c>
      <c r="D48" s="75"/>
      <c r="E48" s="75"/>
      <c r="F48" s="81" t="s">
        <v>107</v>
      </c>
      <c r="G48" s="81" t="s">
        <v>106</v>
      </c>
      <c r="H48" s="81" t="s">
        <v>116</v>
      </c>
    </row>
    <row r="49" spans="3:8" x14ac:dyDescent="0.25">
      <c r="C49" s="74" t="s">
        <v>117</v>
      </c>
      <c r="D49" s="74"/>
      <c r="E49" s="74"/>
      <c r="F49" s="87">
        <v>22000000</v>
      </c>
      <c r="G49" s="87">
        <v>-440000</v>
      </c>
      <c r="H49" s="87">
        <v>-1613333.3333333335</v>
      </c>
    </row>
    <row r="50" spans="3:8" x14ac:dyDescent="0.25">
      <c r="C50" s="73" t="s">
        <v>118</v>
      </c>
      <c r="D50" s="73"/>
      <c r="E50" s="73"/>
      <c r="F50" s="84">
        <v>9000000</v>
      </c>
      <c r="G50" s="84">
        <v>-180000</v>
      </c>
      <c r="H50" s="84">
        <v>-660000</v>
      </c>
    </row>
    <row r="51" spans="3:8" x14ac:dyDescent="0.25">
      <c r="C51" s="74" t="s">
        <v>119</v>
      </c>
      <c r="D51" s="74"/>
      <c r="E51" s="74"/>
      <c r="F51" s="87">
        <v>11500000</v>
      </c>
      <c r="G51" s="87">
        <v>-230000</v>
      </c>
      <c r="H51" s="87">
        <v>-843333.33333333326</v>
      </c>
    </row>
    <row r="52" spans="3:8" x14ac:dyDescent="0.25">
      <c r="C52" s="73" t="s">
        <v>120</v>
      </c>
      <c r="D52" s="73"/>
      <c r="E52" s="73"/>
      <c r="F52" s="84">
        <v>12500000</v>
      </c>
      <c r="G52" s="84">
        <v>-250000</v>
      </c>
      <c r="H52" s="84">
        <v>916666.66666666674</v>
      </c>
    </row>
    <row r="54" spans="3:8" x14ac:dyDescent="0.25">
      <c r="C54" s="88"/>
    </row>
    <row r="55" spans="3:8" x14ac:dyDescent="0.25">
      <c r="C55" s="88"/>
    </row>
    <row r="56" spans="3:8" x14ac:dyDescent="0.25">
      <c r="C56" s="77" t="s">
        <v>81</v>
      </c>
      <c r="D56" s="77">
        <v>2026</v>
      </c>
      <c r="E56" s="77">
        <v>2027</v>
      </c>
      <c r="F56" s="77">
        <v>2028</v>
      </c>
      <c r="G56" s="77">
        <v>2029</v>
      </c>
    </row>
    <row r="57" spans="3:8" x14ac:dyDescent="0.25">
      <c r="C57" s="78" t="s">
        <v>121</v>
      </c>
      <c r="D57" s="71"/>
      <c r="E57" s="71"/>
      <c r="F57" s="71"/>
      <c r="G57" s="71"/>
    </row>
    <row r="58" spans="3:8" x14ac:dyDescent="0.25">
      <c r="C58" s="73" t="s">
        <v>109</v>
      </c>
      <c r="D58" s="84">
        <v>-5890</v>
      </c>
      <c r="E58" s="84">
        <v>-14130</v>
      </c>
      <c r="F58" s="84">
        <v>-14130</v>
      </c>
      <c r="G58" s="84">
        <v>-14130</v>
      </c>
    </row>
    <row r="59" spans="3:8" x14ac:dyDescent="0.25">
      <c r="C59" s="73" t="s">
        <v>122</v>
      </c>
      <c r="D59" s="84">
        <v>-1650</v>
      </c>
      <c r="E59" s="84">
        <v>-3960</v>
      </c>
      <c r="F59" s="84">
        <v>-3960</v>
      </c>
      <c r="G59" s="84">
        <v>-3960</v>
      </c>
    </row>
    <row r="60" spans="3:8" x14ac:dyDescent="0.25">
      <c r="C60" s="73" t="s">
        <v>123</v>
      </c>
      <c r="D60" s="84">
        <v>-250</v>
      </c>
      <c r="E60" s="84">
        <v>-600</v>
      </c>
      <c r="F60" s="84">
        <v>-600</v>
      </c>
      <c r="G60" s="84">
        <v>-600</v>
      </c>
    </row>
    <row r="61" spans="3:8" x14ac:dyDescent="0.25">
      <c r="C61" s="73" t="s">
        <v>112</v>
      </c>
      <c r="D61" s="84">
        <v>330</v>
      </c>
      <c r="E61" s="84">
        <v>800</v>
      </c>
      <c r="F61" s="84">
        <v>800</v>
      </c>
      <c r="G61" s="84">
        <v>800</v>
      </c>
    </row>
    <row r="62" spans="3:8" x14ac:dyDescent="0.25">
      <c r="C62" s="78" t="s">
        <v>124</v>
      </c>
      <c r="D62" s="85"/>
      <c r="E62" s="85"/>
      <c r="F62" s="85"/>
      <c r="G62" s="85"/>
    </row>
    <row r="63" spans="3:8" x14ac:dyDescent="0.25">
      <c r="C63" s="73" t="s">
        <v>109</v>
      </c>
      <c r="D63" s="84"/>
      <c r="E63" s="84">
        <v>-13460</v>
      </c>
      <c r="F63" s="84">
        <v>-32290</v>
      </c>
      <c r="G63" s="86">
        <v>-32290</v>
      </c>
    </row>
    <row r="64" spans="3:8" x14ac:dyDescent="0.25">
      <c r="C64" s="73" t="s">
        <v>122</v>
      </c>
      <c r="D64" s="84"/>
      <c r="E64" s="84">
        <v>-2210</v>
      </c>
      <c r="F64" s="84">
        <v>-5300</v>
      </c>
      <c r="G64" s="86">
        <v>-5300</v>
      </c>
    </row>
    <row r="65" spans="3:7" x14ac:dyDescent="0.25">
      <c r="C65" s="73" t="s">
        <v>123</v>
      </c>
      <c r="D65" s="84"/>
      <c r="E65" s="84">
        <v>-610</v>
      </c>
      <c r="F65" s="84">
        <v>-1470</v>
      </c>
      <c r="G65" s="86">
        <v>-1470</v>
      </c>
    </row>
    <row r="66" spans="3:7" x14ac:dyDescent="0.25">
      <c r="C66" s="73" t="s">
        <v>112</v>
      </c>
      <c r="D66" s="84"/>
      <c r="E66" s="84">
        <v>1100</v>
      </c>
      <c r="F66" s="84">
        <v>2650</v>
      </c>
      <c r="G66" s="86">
        <v>2650</v>
      </c>
    </row>
    <row r="67" spans="3:7" x14ac:dyDescent="0.25">
      <c r="C67" s="75" t="s">
        <v>125</v>
      </c>
      <c r="D67" s="83">
        <v>-7460</v>
      </c>
      <c r="E67" s="83">
        <v>-33070</v>
      </c>
      <c r="F67" s="83">
        <v>-54300</v>
      </c>
      <c r="G67" s="83">
        <v>-54300</v>
      </c>
    </row>
    <row r="68" spans="3:7" x14ac:dyDescent="0.25">
      <c r="C68" s="79"/>
    </row>
    <row r="69" spans="3:7" x14ac:dyDescent="0.25">
      <c r="C69" s="77" t="s">
        <v>81</v>
      </c>
      <c r="D69" s="77">
        <v>2026</v>
      </c>
      <c r="E69" s="77">
        <v>2027</v>
      </c>
      <c r="F69" s="77">
        <v>2028</v>
      </c>
      <c r="G69" s="77">
        <v>2029</v>
      </c>
    </row>
    <row r="70" spans="3:7" x14ac:dyDescent="0.25">
      <c r="C70" s="72" t="s">
        <v>109</v>
      </c>
      <c r="D70" s="82">
        <v>-5890</v>
      </c>
      <c r="E70" s="82">
        <v>-27590</v>
      </c>
      <c r="F70" s="82">
        <v>-46420</v>
      </c>
      <c r="G70" s="82">
        <v>-46420</v>
      </c>
    </row>
    <row r="71" spans="3:7" x14ac:dyDescent="0.25">
      <c r="C71" s="72" t="s">
        <v>122</v>
      </c>
      <c r="D71" s="82">
        <v>-1650</v>
      </c>
      <c r="E71" s="82">
        <v>-6170</v>
      </c>
      <c r="F71" s="82">
        <v>-9260</v>
      </c>
      <c r="G71" s="82">
        <v>-9260</v>
      </c>
    </row>
    <row r="72" spans="3:7" x14ac:dyDescent="0.25">
      <c r="C72" s="72" t="s">
        <v>123</v>
      </c>
      <c r="D72" s="82">
        <v>-250</v>
      </c>
      <c r="E72" s="82">
        <v>-1210</v>
      </c>
      <c r="F72" s="82">
        <v>-2070</v>
      </c>
      <c r="G72" s="82">
        <v>-2070</v>
      </c>
    </row>
    <row r="73" spans="3:7" x14ac:dyDescent="0.25">
      <c r="C73" s="72" t="s">
        <v>112</v>
      </c>
      <c r="D73" s="82">
        <v>330</v>
      </c>
      <c r="E73" s="82">
        <v>1900</v>
      </c>
      <c r="F73" s="82">
        <v>3450</v>
      </c>
      <c r="G73" s="82">
        <v>3450</v>
      </c>
    </row>
    <row r="74" spans="3:7" x14ac:dyDescent="0.25">
      <c r="C74" s="75" t="s">
        <v>125</v>
      </c>
      <c r="D74" s="83">
        <v>-7460</v>
      </c>
      <c r="E74" s="83">
        <v>-33070</v>
      </c>
      <c r="F74" s="83">
        <v>-54300</v>
      </c>
      <c r="G74" s="83">
        <v>-54300</v>
      </c>
    </row>
    <row r="75" spans="3:7" x14ac:dyDescent="0.25">
      <c r="C75" s="79"/>
    </row>
    <row r="76" spans="3:7" ht="30" x14ac:dyDescent="0.25">
      <c r="C76" s="77" t="s">
        <v>81</v>
      </c>
      <c r="D76" s="81" t="s">
        <v>107</v>
      </c>
      <c r="E76" s="81" t="s">
        <v>106</v>
      </c>
      <c r="F76" s="81" t="s">
        <v>116</v>
      </c>
    </row>
    <row r="77" spans="3:7" x14ac:dyDescent="0.25">
      <c r="C77" s="74" t="s">
        <v>117</v>
      </c>
      <c r="D77" s="87">
        <v>22000</v>
      </c>
      <c r="E77" s="87">
        <v>-440</v>
      </c>
      <c r="F77" s="87">
        <v>-1610</v>
      </c>
    </row>
    <row r="78" spans="3:7" x14ac:dyDescent="0.25">
      <c r="C78" s="73" t="s">
        <v>118</v>
      </c>
      <c r="D78" s="84">
        <v>9000</v>
      </c>
      <c r="E78" s="84">
        <v>-180</v>
      </c>
      <c r="F78" s="84">
        <v>-660</v>
      </c>
    </row>
    <row r="79" spans="3:7" x14ac:dyDescent="0.25">
      <c r="C79" s="74" t="s">
        <v>119</v>
      </c>
      <c r="D79" s="87">
        <v>11500</v>
      </c>
      <c r="E79" s="87">
        <v>-230</v>
      </c>
      <c r="F79" s="87">
        <v>-840</v>
      </c>
    </row>
    <row r="80" spans="3:7" x14ac:dyDescent="0.25">
      <c r="C80" s="73" t="s">
        <v>120</v>
      </c>
      <c r="D80" s="84">
        <v>12500</v>
      </c>
      <c r="E80" s="84">
        <v>-250</v>
      </c>
      <c r="F80" s="84">
        <v>920</v>
      </c>
    </row>
    <row r="82" spans="2:7" x14ac:dyDescent="0.25">
      <c r="C82" s="77"/>
      <c r="D82" s="77">
        <v>2026</v>
      </c>
      <c r="E82" s="77">
        <v>2027</v>
      </c>
      <c r="F82" s="77">
        <v>2028</v>
      </c>
      <c r="G82" s="77">
        <v>2029</v>
      </c>
    </row>
    <row r="83" spans="2:7" x14ac:dyDescent="0.25">
      <c r="B83" t="s">
        <v>126</v>
      </c>
      <c r="C83" s="72" t="s">
        <v>127</v>
      </c>
      <c r="D83" s="82">
        <v>-5000</v>
      </c>
      <c r="E83" s="82">
        <v>-10000</v>
      </c>
      <c r="F83" s="82">
        <v>-10000</v>
      </c>
      <c r="G83" s="82">
        <v>-10000</v>
      </c>
    </row>
    <row r="86" spans="2:7" x14ac:dyDescent="0.25">
      <c r="D86" s="20"/>
      <c r="E86" s="20"/>
      <c r="F86" s="20"/>
      <c r="G86" s="20"/>
    </row>
  </sheetData>
  <mergeCells count="1">
    <mergeCell ref="D4:J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2DAD-9CE2-450D-B4A8-C0DBE07A76A4}">
  <dimension ref="A1:AR89"/>
  <sheetViews>
    <sheetView zoomScale="70" zoomScaleNormal="70" workbookViewId="0">
      <pane xSplit="1" topLeftCell="T1" activePane="topRight" state="frozen"/>
      <selection activeCell="A5" sqref="A5"/>
      <selection pane="topRight" activeCell="P9" sqref="P9"/>
    </sheetView>
  </sheetViews>
  <sheetFormatPr baseColWidth="10" defaultColWidth="11.42578125" defaultRowHeight="15" x14ac:dyDescent="0.25"/>
  <cols>
    <col min="1" max="1" width="16.140625" bestFit="1" customWidth="1"/>
    <col min="2" max="2" width="15.85546875" customWidth="1"/>
    <col min="3" max="3" width="49.85546875" customWidth="1"/>
    <col min="4" max="4" width="14" customWidth="1"/>
    <col min="5" max="7" width="9.7109375" customWidth="1"/>
    <col min="8" max="8" width="16.42578125" bestFit="1" customWidth="1"/>
    <col min="9" max="9" width="14.85546875" bestFit="1" customWidth="1"/>
    <col min="10" max="10" width="15" customWidth="1"/>
    <col min="11" max="11" width="17.28515625" customWidth="1"/>
    <col min="12" max="12" width="13.5703125" customWidth="1"/>
    <col min="13" max="13" width="14.85546875" customWidth="1"/>
    <col min="14" max="14" width="13" bestFit="1" customWidth="1"/>
    <col min="15" max="15" width="12.85546875" bestFit="1" customWidth="1"/>
    <col min="17" max="18" width="12.85546875" bestFit="1" customWidth="1"/>
    <col min="25" max="25" width="14.7109375" bestFit="1" customWidth="1"/>
    <col min="26" max="26" width="12.42578125" customWidth="1"/>
    <col min="34" max="34" width="12.28515625" bestFit="1" customWidth="1"/>
    <col min="35" max="35" width="13" bestFit="1" customWidth="1"/>
    <col min="36" max="39" width="12.85546875" bestFit="1" customWidth="1"/>
    <col min="44" max="44" width="13.28515625" bestFit="1" customWidth="1"/>
  </cols>
  <sheetData>
    <row r="1" spans="1:44" ht="18.75" x14ac:dyDescent="0.3">
      <c r="A1" s="68" t="s">
        <v>82</v>
      </c>
    </row>
    <row r="3" spans="1:44" ht="15.75" thickBot="1" x14ac:dyDescent="0.3"/>
    <row r="4" spans="1:44" ht="15.75" thickBot="1" x14ac:dyDescent="0.3">
      <c r="C4" s="67" t="s">
        <v>167</v>
      </c>
      <c r="D4" s="94"/>
      <c r="E4" s="94"/>
      <c r="F4" s="94"/>
      <c r="G4" s="94"/>
      <c r="H4" s="94"/>
      <c r="I4" s="94"/>
      <c r="J4" s="94"/>
      <c r="K4" s="95"/>
      <c r="M4" s="67" t="s">
        <v>166</v>
      </c>
      <c r="N4" s="118"/>
      <c r="O4" s="118"/>
      <c r="P4" s="118"/>
      <c r="Q4" s="118"/>
      <c r="R4" s="118"/>
      <c r="S4" s="118"/>
      <c r="T4" s="118"/>
      <c r="U4" s="118"/>
      <c r="V4" s="118"/>
      <c r="W4" s="119"/>
      <c r="Y4" s="67" t="s">
        <v>168</v>
      </c>
      <c r="Z4" s="118"/>
      <c r="AA4" s="118"/>
      <c r="AB4" s="118"/>
      <c r="AC4" s="118"/>
      <c r="AD4" s="118"/>
      <c r="AE4" s="118"/>
      <c r="AF4" s="118"/>
      <c r="AH4" s="67" t="s">
        <v>169</v>
      </c>
      <c r="AI4" s="94"/>
      <c r="AJ4" s="94"/>
      <c r="AK4" s="94"/>
      <c r="AL4" s="94"/>
      <c r="AM4" s="94"/>
      <c r="AN4" s="94"/>
      <c r="AO4" s="94"/>
      <c r="AP4" s="94"/>
      <c r="AQ4" s="94"/>
      <c r="AR4" s="95"/>
    </row>
    <row r="5" spans="1:44" ht="90" x14ac:dyDescent="0.25">
      <c r="A5" s="97"/>
      <c r="B5" s="96" t="s">
        <v>86</v>
      </c>
      <c r="C5" s="96" t="s">
        <v>136</v>
      </c>
      <c r="D5" s="101" t="s">
        <v>137</v>
      </c>
      <c r="E5" s="96" t="s">
        <v>138</v>
      </c>
      <c r="F5" s="96" t="s">
        <v>89</v>
      </c>
      <c r="G5" s="96" t="s">
        <v>90</v>
      </c>
      <c r="H5" s="96" t="s">
        <v>139</v>
      </c>
      <c r="I5" s="96" t="s">
        <v>92</v>
      </c>
      <c r="J5" s="96" t="s">
        <v>93</v>
      </c>
      <c r="K5" s="96" t="s">
        <v>129</v>
      </c>
      <c r="L5" s="97"/>
      <c r="M5" s="96" t="s">
        <v>140</v>
      </c>
      <c r="N5" s="96" t="s">
        <v>141</v>
      </c>
      <c r="O5" s="96" t="s">
        <v>142</v>
      </c>
      <c r="P5" s="96"/>
      <c r="Q5" s="96" t="s">
        <v>143</v>
      </c>
      <c r="R5" s="96" t="s">
        <v>144</v>
      </c>
      <c r="S5" s="96" t="s">
        <v>89</v>
      </c>
      <c r="T5" s="96" t="s">
        <v>90</v>
      </c>
      <c r="U5" s="96" t="s">
        <v>92</v>
      </c>
      <c r="V5" s="96" t="s">
        <v>93</v>
      </c>
      <c r="W5" s="96" t="s">
        <v>101</v>
      </c>
      <c r="X5" s="97"/>
      <c r="Y5" s="96" t="s">
        <v>102</v>
      </c>
      <c r="Z5" s="96" t="s">
        <v>145</v>
      </c>
      <c r="AA5" s="96" t="s">
        <v>104</v>
      </c>
      <c r="AB5" s="96" t="s">
        <v>89</v>
      </c>
      <c r="AC5" s="96" t="s">
        <v>90</v>
      </c>
      <c r="AD5" s="96" t="s">
        <v>92</v>
      </c>
      <c r="AE5" s="96" t="s">
        <v>93</v>
      </c>
      <c r="AF5" s="96" t="s">
        <v>105</v>
      </c>
      <c r="AG5" s="97"/>
      <c r="AH5" s="96" t="s">
        <v>146</v>
      </c>
      <c r="AI5" s="96" t="s">
        <v>96</v>
      </c>
      <c r="AJ5" s="96" t="s">
        <v>147</v>
      </c>
      <c r="AK5" s="96" t="s">
        <v>148</v>
      </c>
      <c r="AL5" s="96" t="s">
        <v>149</v>
      </c>
      <c r="AM5" s="96" t="s">
        <v>150</v>
      </c>
      <c r="AN5" s="96" t="s">
        <v>89</v>
      </c>
      <c r="AO5" s="96" t="s">
        <v>90</v>
      </c>
      <c r="AP5" s="96" t="s">
        <v>92</v>
      </c>
      <c r="AQ5" s="96" t="s">
        <v>93</v>
      </c>
      <c r="AR5" s="96" t="s">
        <v>101</v>
      </c>
    </row>
    <row r="6" spans="1:44" x14ac:dyDescent="0.25">
      <c r="A6" s="97" t="s">
        <v>46</v>
      </c>
      <c r="B6" s="70">
        <v>41231370.341248922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70">
        <v>5966293.6747268643</v>
      </c>
      <c r="AK6" s="70">
        <v>1971774.1952826839</v>
      </c>
      <c r="AL6" s="70"/>
      <c r="AM6" s="70"/>
      <c r="AN6" s="70">
        <v>-506000</v>
      </c>
      <c r="AO6" s="97"/>
      <c r="AP6" s="97"/>
      <c r="AQ6" s="70">
        <v>450000</v>
      </c>
      <c r="AR6" s="97"/>
    </row>
    <row r="7" spans="1:44" x14ac:dyDescent="0.25">
      <c r="A7" s="97" t="s">
        <v>47</v>
      </c>
      <c r="B7" s="70">
        <v>45264369.550213158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70">
        <v>1491573.4186817161</v>
      </c>
      <c r="R7" s="70">
        <v>3943548.3905653679</v>
      </c>
      <c r="S7" s="70">
        <v>-430000</v>
      </c>
      <c r="T7" s="97"/>
      <c r="U7" s="97"/>
      <c r="V7" s="97">
        <v>520000</v>
      </c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70"/>
      <c r="AK7" s="70"/>
      <c r="AL7" s="70"/>
      <c r="AM7" s="70"/>
      <c r="AN7" s="97"/>
      <c r="AO7" s="97"/>
      <c r="AP7" s="97"/>
      <c r="AQ7" s="70"/>
      <c r="AR7" s="97"/>
    </row>
    <row r="8" spans="1:44" x14ac:dyDescent="0.25">
      <c r="A8" s="97" t="s">
        <v>48</v>
      </c>
      <c r="B8" s="70">
        <v>45924574.88029886</v>
      </c>
      <c r="C8" s="97"/>
      <c r="D8" s="70">
        <v>14915734.186817162</v>
      </c>
      <c r="E8" s="70"/>
      <c r="F8" s="70">
        <v>-600000</v>
      </c>
      <c r="G8" s="97"/>
      <c r="H8" s="97"/>
      <c r="I8" s="97"/>
      <c r="J8" s="70">
        <v>1300000</v>
      </c>
      <c r="K8" s="97"/>
      <c r="L8" s="97"/>
      <c r="M8" s="97"/>
      <c r="N8" s="97"/>
      <c r="O8" s="97"/>
      <c r="P8" s="97"/>
      <c r="Q8" s="97"/>
      <c r="R8" s="97"/>
      <c r="S8" s="70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70"/>
      <c r="AK8" s="70"/>
      <c r="AL8" s="70"/>
      <c r="AM8" s="70"/>
      <c r="AN8" s="97"/>
      <c r="AO8" s="97"/>
      <c r="AP8" s="97"/>
      <c r="AQ8" s="70"/>
      <c r="AR8" s="97"/>
    </row>
    <row r="9" spans="1:44" x14ac:dyDescent="0.25">
      <c r="A9" s="97" t="s">
        <v>49</v>
      </c>
      <c r="B9" s="70">
        <v>44951302.843769282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70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70"/>
      <c r="AK9" s="70"/>
      <c r="AL9" s="70"/>
      <c r="AM9" s="70"/>
      <c r="AN9" s="97"/>
      <c r="AO9" s="97"/>
      <c r="AP9" s="97"/>
      <c r="AQ9" s="70"/>
      <c r="AR9" s="97"/>
    </row>
    <row r="10" spans="1:44" x14ac:dyDescent="0.25">
      <c r="A10" s="97" t="s">
        <v>50</v>
      </c>
      <c r="B10" s="70">
        <v>50807326.428272471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70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70"/>
      <c r="AK10" s="70"/>
      <c r="AL10" s="70">
        <v>7457867.0934085809</v>
      </c>
      <c r="AM10" s="70">
        <v>5915322.5858480521</v>
      </c>
      <c r="AN10" s="70">
        <v>-669000</v>
      </c>
      <c r="AO10" s="97"/>
      <c r="AP10" s="97"/>
      <c r="AQ10" s="70">
        <v>950000</v>
      </c>
      <c r="AR10" s="97"/>
    </row>
    <row r="11" spans="1:44" x14ac:dyDescent="0.25">
      <c r="A11" s="97" t="s">
        <v>51</v>
      </c>
      <c r="B11" s="70">
        <v>49214004.21082446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70"/>
      <c r="T11" s="97"/>
      <c r="U11" s="97"/>
      <c r="V11" s="97"/>
      <c r="W11" s="97"/>
      <c r="X11" s="97"/>
      <c r="Y11" s="97"/>
      <c r="Z11" s="70">
        <v>8949440.5120902956</v>
      </c>
      <c r="AA11" s="97"/>
      <c r="AB11" s="70">
        <v>-640000</v>
      </c>
      <c r="AC11" s="97"/>
      <c r="AD11" s="97"/>
      <c r="AE11" s="99">
        <v>1200000</v>
      </c>
      <c r="AF11" s="97"/>
      <c r="AG11" s="97"/>
      <c r="AH11" s="97"/>
      <c r="AI11" s="97"/>
      <c r="AJ11" s="70"/>
      <c r="AK11" s="70"/>
      <c r="AL11" s="70"/>
      <c r="AM11" s="70"/>
      <c r="AN11" s="97"/>
      <c r="AO11" s="97"/>
      <c r="AP11" s="97"/>
      <c r="AQ11" s="97"/>
      <c r="AR11" s="97"/>
    </row>
    <row r="12" spans="1:44" x14ac:dyDescent="0.25">
      <c r="A12" s="97" t="s">
        <v>52</v>
      </c>
      <c r="B12" s="70">
        <v>41281693.459744096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70">
        <v>1491573.4186817161</v>
      </c>
      <c r="P12" s="97"/>
      <c r="Q12" s="97"/>
      <c r="R12" s="97"/>
      <c r="S12" s="70">
        <v>-400000</v>
      </c>
      <c r="T12" s="97"/>
      <c r="U12" s="97"/>
      <c r="V12" s="97">
        <v>340000</v>
      </c>
      <c r="W12" s="97"/>
      <c r="X12" s="98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70"/>
      <c r="AK12" s="70"/>
      <c r="AL12" s="70"/>
      <c r="AM12" s="70"/>
      <c r="AN12" s="97"/>
      <c r="AO12" s="97"/>
      <c r="AP12" s="97"/>
      <c r="AQ12" s="97"/>
      <c r="AR12" s="97"/>
    </row>
    <row r="13" spans="1:44" x14ac:dyDescent="0.25">
      <c r="A13" s="97" t="s">
        <v>53</v>
      </c>
      <c r="B13" s="70">
        <v>14995964.256337194</v>
      </c>
      <c r="C13" s="98">
        <v>-14995964.256337194</v>
      </c>
      <c r="D13" s="97"/>
      <c r="E13" s="97"/>
      <c r="F13" s="97"/>
      <c r="G13" s="97"/>
      <c r="H13" s="70">
        <v>-1734000</v>
      </c>
      <c r="I13" s="98">
        <v>-660000</v>
      </c>
      <c r="J13" s="99"/>
      <c r="K13" s="70">
        <v>9000000</v>
      </c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</row>
    <row r="14" spans="1:44" x14ac:dyDescent="0.25">
      <c r="A14" s="97" t="s">
        <v>54</v>
      </c>
      <c r="B14" s="70">
        <v>10930040.285063621</v>
      </c>
      <c r="C14" s="98">
        <v>-10930040.285063621</v>
      </c>
      <c r="D14" s="97"/>
      <c r="E14" s="97"/>
      <c r="F14" s="97"/>
      <c r="G14" s="97"/>
      <c r="H14" s="70">
        <v>-1816772</v>
      </c>
      <c r="I14" s="97"/>
      <c r="J14" s="99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</row>
    <row r="15" spans="1:44" x14ac:dyDescent="0.25">
      <c r="A15" s="97" t="s">
        <v>55</v>
      </c>
      <c r="B15" s="70">
        <v>35382079.240209974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  <c r="N15" s="70"/>
      <c r="O15" s="97"/>
      <c r="P15" s="97"/>
      <c r="Q15" s="97"/>
      <c r="R15" s="97"/>
      <c r="S15" s="97"/>
      <c r="T15" s="97"/>
      <c r="U15" s="70"/>
      <c r="V15" s="97"/>
      <c r="W15" s="70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>
        <v>-35382079.240209974</v>
      </c>
      <c r="AI15" s="70">
        <v>-3216000</v>
      </c>
      <c r="AJ15" s="97"/>
      <c r="AK15" s="97"/>
      <c r="AL15" s="97"/>
      <c r="AM15" s="97"/>
      <c r="AN15" s="97"/>
      <c r="AO15" s="97"/>
      <c r="AP15" s="98">
        <v>-843333.33333333326</v>
      </c>
      <c r="AQ15" s="97"/>
      <c r="AR15" s="70">
        <v>11500000</v>
      </c>
    </row>
    <row r="16" spans="1:44" x14ac:dyDescent="0.25">
      <c r="A16" s="97" t="s">
        <v>56</v>
      </c>
      <c r="B16" s="70">
        <v>20539807.104283001</v>
      </c>
      <c r="C16" s="97"/>
      <c r="D16" s="97"/>
      <c r="E16" s="70">
        <v>0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</row>
    <row r="17" spans="1:44" x14ac:dyDescent="0.25">
      <c r="A17" s="97" t="s">
        <v>57</v>
      </c>
      <c r="B17" s="70">
        <v>11067895.977083415</v>
      </c>
      <c r="C17" s="98">
        <v>-11067895.977083415</v>
      </c>
      <c r="D17" s="97"/>
      <c r="E17" s="97"/>
      <c r="F17" s="97"/>
      <c r="G17" s="97"/>
      <c r="H17" s="70">
        <v>-2228000</v>
      </c>
      <c r="I17" s="98">
        <v>-1613333.3333333335</v>
      </c>
      <c r="J17" s="99"/>
      <c r="K17" s="70">
        <v>22000000</v>
      </c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</row>
    <row r="18" spans="1:44" x14ac:dyDescent="0.25">
      <c r="A18" s="97" t="s">
        <v>58</v>
      </c>
      <c r="B18" s="70">
        <v>14369555.553687785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</row>
    <row r="19" spans="1:44" x14ac:dyDescent="0.25">
      <c r="A19" s="97" t="s">
        <v>59</v>
      </c>
      <c r="B19" s="70">
        <v>17741466.10009956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8">
        <v>-17741466.10009956</v>
      </c>
      <c r="Z19" s="97"/>
      <c r="AA19" s="70">
        <v>-2084000</v>
      </c>
      <c r="AB19" s="97"/>
      <c r="AC19" s="97"/>
      <c r="AD19" s="98">
        <v>-916666.66666666674</v>
      </c>
      <c r="AE19" s="97"/>
      <c r="AF19" s="70">
        <v>12500000</v>
      </c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</row>
    <row r="20" spans="1:44" x14ac:dyDescent="0.25">
      <c r="A20" s="97" t="s">
        <v>60</v>
      </c>
      <c r="B20" s="70">
        <v>14142259.768864227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8">
        <v>-14142259.768864227</v>
      </c>
      <c r="N20" s="70">
        <v>-2198397</v>
      </c>
      <c r="O20" s="97"/>
      <c r="P20" s="97"/>
      <c r="Q20" s="97"/>
      <c r="R20" s="97"/>
      <c r="S20" s="97"/>
      <c r="T20" s="97"/>
      <c r="U20" s="97">
        <v>0</v>
      </c>
      <c r="V20" s="70"/>
      <c r="W20" s="97">
        <v>0</v>
      </c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</row>
    <row r="21" spans="1:44" ht="15.75" thickBot="1" x14ac:dyDescent="0.3">
      <c r="A21" s="69"/>
      <c r="B21" s="63"/>
      <c r="C21" s="64">
        <v>-36993900.518484227</v>
      </c>
      <c r="D21" s="64">
        <v>14915734.186817162</v>
      </c>
      <c r="E21" s="64">
        <v>0</v>
      </c>
      <c r="F21" s="64">
        <v>-600000</v>
      </c>
      <c r="G21" s="64">
        <v>0</v>
      </c>
      <c r="H21" s="64">
        <v>-5778772</v>
      </c>
      <c r="I21" s="64">
        <v>-2273333.3333333335</v>
      </c>
      <c r="J21" s="64">
        <v>1300000</v>
      </c>
      <c r="K21" s="64">
        <v>31000000</v>
      </c>
      <c r="L21" s="64">
        <v>0</v>
      </c>
      <c r="M21" s="64">
        <v>-14142259.768864227</v>
      </c>
      <c r="N21" s="64">
        <v>-2198397</v>
      </c>
      <c r="O21" s="64">
        <v>1491573.4186817161</v>
      </c>
      <c r="P21" s="64">
        <v>0</v>
      </c>
      <c r="Q21" s="64">
        <v>1491573.4186817161</v>
      </c>
      <c r="R21" s="64">
        <v>3943548.3905653679</v>
      </c>
      <c r="S21" s="64">
        <v>-830000</v>
      </c>
      <c r="T21" s="64">
        <v>0</v>
      </c>
      <c r="U21" s="64">
        <v>0</v>
      </c>
      <c r="V21" s="64">
        <v>860000</v>
      </c>
      <c r="W21" s="64">
        <v>0</v>
      </c>
      <c r="X21" s="64">
        <v>0</v>
      </c>
      <c r="Y21" s="64">
        <v>-17741466.10009956</v>
      </c>
      <c r="Z21" s="64">
        <v>8949440.5120902956</v>
      </c>
      <c r="AA21" s="64">
        <v>-2084000</v>
      </c>
      <c r="AB21" s="64">
        <v>-640000</v>
      </c>
      <c r="AC21" s="64">
        <v>0</v>
      </c>
      <c r="AD21" s="64">
        <v>-916666.66666666674</v>
      </c>
      <c r="AE21" s="64">
        <v>1200000</v>
      </c>
      <c r="AF21" s="64">
        <v>12500000</v>
      </c>
      <c r="AG21" s="64">
        <v>0</v>
      </c>
      <c r="AH21" s="64">
        <v>-35382079.240209974</v>
      </c>
      <c r="AI21" s="64">
        <v>-3216000</v>
      </c>
      <c r="AJ21" s="64">
        <v>5966293.6747268643</v>
      </c>
      <c r="AK21" s="64">
        <v>1971774.1952826839</v>
      </c>
      <c r="AL21" s="64">
        <v>7457867.0934085809</v>
      </c>
      <c r="AM21" s="64">
        <v>5915322.5858480521</v>
      </c>
      <c r="AN21" s="64">
        <v>-1175000</v>
      </c>
      <c r="AO21" s="64">
        <v>0</v>
      </c>
      <c r="AP21" s="64">
        <v>-843333.33333333326</v>
      </c>
      <c r="AQ21" s="64">
        <v>1400000</v>
      </c>
      <c r="AR21" s="64">
        <v>11500000</v>
      </c>
    </row>
    <row r="22" spans="1:44" ht="15.75" thickTop="1" x14ac:dyDescent="0.25"/>
    <row r="23" spans="1:44" x14ac:dyDescent="0.25">
      <c r="C23" s="79"/>
    </row>
    <row r="24" spans="1:44" x14ac:dyDescent="0.25">
      <c r="C24" s="77" t="s">
        <v>82</v>
      </c>
      <c r="D24" s="75"/>
      <c r="E24" s="75"/>
      <c r="F24" s="75"/>
      <c r="G24" s="75"/>
      <c r="H24" s="75"/>
      <c r="I24" s="75"/>
      <c r="J24" s="77">
        <v>2026</v>
      </c>
      <c r="K24" s="77">
        <v>2027</v>
      </c>
      <c r="L24" s="77">
        <v>2028</v>
      </c>
      <c r="M24" s="77">
        <v>2029</v>
      </c>
      <c r="N24" s="80" t="s">
        <v>135</v>
      </c>
    </row>
    <row r="25" spans="1:44" x14ac:dyDescent="0.25">
      <c r="C25" s="78" t="s">
        <v>156</v>
      </c>
      <c r="D25" s="78"/>
      <c r="E25" s="78"/>
      <c r="F25" s="78"/>
      <c r="G25" s="72"/>
      <c r="H25" s="72"/>
      <c r="I25" s="72"/>
      <c r="J25" s="71"/>
      <c r="K25" s="71"/>
      <c r="L25" s="71"/>
      <c r="M25" s="71"/>
      <c r="N25" s="71"/>
    </row>
    <row r="26" spans="1:44" x14ac:dyDescent="0.25">
      <c r="C26" s="73" t="s">
        <v>134</v>
      </c>
      <c r="D26" s="73"/>
      <c r="E26" s="73"/>
      <c r="F26" s="73"/>
      <c r="G26" s="73"/>
      <c r="H26" s="73"/>
      <c r="I26" s="73"/>
      <c r="J26" s="84">
        <v>-9199235.9715279434</v>
      </c>
      <c r="K26" s="84">
        <v>-22078166.331667066</v>
      </c>
      <c r="L26" s="84">
        <v>-22078166.331667066</v>
      </c>
      <c r="M26" s="84">
        <v>-22078166.331667066</v>
      </c>
      <c r="N26" s="84">
        <v>-22078166.331667066</v>
      </c>
    </row>
    <row r="27" spans="1:44" x14ac:dyDescent="0.25">
      <c r="C27" s="73" t="s">
        <v>110</v>
      </c>
      <c r="D27" s="73"/>
      <c r="E27" s="73"/>
      <c r="F27" s="73"/>
      <c r="G27" s="73"/>
      <c r="H27" s="73"/>
      <c r="I27" s="73"/>
      <c r="J27" s="84">
        <v>-2407821.6666666665</v>
      </c>
      <c r="K27" s="84">
        <v>-5778772</v>
      </c>
      <c r="L27" s="84">
        <v>-5778772</v>
      </c>
      <c r="M27" s="84">
        <v>-5778772</v>
      </c>
      <c r="N27" s="84">
        <v>-5778772</v>
      </c>
    </row>
    <row r="28" spans="1:44" x14ac:dyDescent="0.25">
      <c r="C28" s="73" t="s">
        <v>111</v>
      </c>
      <c r="D28" s="73"/>
      <c r="E28" s="73"/>
      <c r="F28" s="73"/>
      <c r="G28" s="73"/>
      <c r="H28" s="73"/>
      <c r="I28" s="73"/>
      <c r="J28" s="84">
        <v>-250000</v>
      </c>
      <c r="K28" s="84">
        <v>-600000</v>
      </c>
      <c r="L28" s="84">
        <v>-600000</v>
      </c>
      <c r="M28" s="84">
        <v>-600000</v>
      </c>
      <c r="N28" s="84">
        <v>-600000</v>
      </c>
    </row>
    <row r="29" spans="1:44" x14ac:dyDescent="0.25">
      <c r="C29" s="73" t="s">
        <v>112</v>
      </c>
      <c r="D29" s="73"/>
      <c r="E29" s="73"/>
      <c r="F29" s="73"/>
      <c r="G29" s="73"/>
      <c r="H29" s="73"/>
      <c r="I29" s="73"/>
      <c r="J29" s="84">
        <v>541666.66666666663</v>
      </c>
      <c r="K29" s="84">
        <v>1300000</v>
      </c>
      <c r="L29" s="84">
        <v>1300000</v>
      </c>
      <c r="M29" s="84">
        <v>1300000</v>
      </c>
      <c r="N29" s="84">
        <v>1300000</v>
      </c>
    </row>
    <row r="30" spans="1:44" x14ac:dyDescent="0.25">
      <c r="C30" s="78" t="s">
        <v>157</v>
      </c>
      <c r="D30" s="72"/>
      <c r="E30" s="72"/>
      <c r="F30" s="72"/>
      <c r="G30" s="72"/>
      <c r="H30" s="72"/>
      <c r="I30" s="72"/>
      <c r="J30" s="85"/>
      <c r="K30" s="85"/>
      <c r="L30" s="85"/>
      <c r="M30" s="85"/>
      <c r="N30" s="85"/>
    </row>
    <row r="31" spans="1:44" x14ac:dyDescent="0.25">
      <c r="C31" s="73" t="s">
        <v>134</v>
      </c>
      <c r="D31" s="73"/>
      <c r="E31" s="73"/>
      <c r="F31" s="73"/>
      <c r="G31" s="73"/>
      <c r="H31" s="73"/>
      <c r="I31" s="73"/>
      <c r="J31" s="84"/>
      <c r="K31" s="84">
        <v>-3006485.2253897609</v>
      </c>
      <c r="L31" s="84">
        <v>-7215564.540935427</v>
      </c>
      <c r="M31" s="86">
        <v>-7215564.540935427</v>
      </c>
      <c r="N31" s="86">
        <v>-7215564.540935427</v>
      </c>
    </row>
    <row r="32" spans="1:44" x14ac:dyDescent="0.25">
      <c r="C32" s="73" t="s">
        <v>110</v>
      </c>
      <c r="D32" s="73"/>
      <c r="E32" s="73"/>
      <c r="F32" s="73"/>
      <c r="G32" s="73"/>
      <c r="H32" s="73"/>
      <c r="I32" s="73"/>
      <c r="J32" s="84"/>
      <c r="K32" s="84">
        <v>-915998.75</v>
      </c>
      <c r="L32" s="84">
        <v>-2198397</v>
      </c>
      <c r="M32" s="86">
        <v>-2198397</v>
      </c>
      <c r="N32" s="86">
        <v>-2198397</v>
      </c>
    </row>
    <row r="33" spans="3:14" x14ac:dyDescent="0.25">
      <c r="C33" s="73" t="s">
        <v>111</v>
      </c>
      <c r="D33" s="73"/>
      <c r="E33" s="73"/>
      <c r="F33" s="73"/>
      <c r="G33" s="73"/>
      <c r="H33" s="73"/>
      <c r="I33" s="73"/>
      <c r="J33" s="84"/>
      <c r="K33" s="84">
        <v>-345833.33333333337</v>
      </c>
      <c r="L33" s="84">
        <v>-830000</v>
      </c>
      <c r="M33" s="86">
        <v>-830000</v>
      </c>
      <c r="N33" s="86">
        <v>-830000</v>
      </c>
    </row>
    <row r="34" spans="3:14" x14ac:dyDescent="0.25">
      <c r="C34" s="73" t="s">
        <v>112</v>
      </c>
      <c r="D34" s="73"/>
      <c r="E34" s="73"/>
      <c r="F34" s="73"/>
      <c r="G34" s="73"/>
      <c r="H34" s="73"/>
      <c r="I34" s="73"/>
      <c r="J34" s="84"/>
      <c r="K34" s="84">
        <v>358333.33333333337</v>
      </c>
      <c r="L34" s="84">
        <v>860000</v>
      </c>
      <c r="M34" s="86">
        <v>860000</v>
      </c>
      <c r="N34" s="86">
        <v>860000</v>
      </c>
    </row>
    <row r="35" spans="3:14" x14ac:dyDescent="0.25">
      <c r="C35" s="78" t="s">
        <v>158</v>
      </c>
      <c r="D35" s="72"/>
      <c r="E35" s="72"/>
      <c r="F35" s="72"/>
      <c r="G35" s="72"/>
      <c r="H35" s="72"/>
      <c r="I35" s="72"/>
      <c r="J35" s="85"/>
      <c r="K35" s="85"/>
      <c r="L35" s="85"/>
      <c r="M35" s="85"/>
      <c r="N35" s="85"/>
    </row>
    <row r="36" spans="3:14" x14ac:dyDescent="0.25">
      <c r="C36" s="73" t="s">
        <v>134</v>
      </c>
      <c r="D36" s="73"/>
      <c r="E36" s="73"/>
      <c r="F36" s="73"/>
      <c r="G36" s="73"/>
      <c r="H36" s="73"/>
      <c r="I36" s="73"/>
      <c r="J36" s="84"/>
      <c r="K36" s="84">
        <v>-3663343.9950038604</v>
      </c>
      <c r="L36" s="84">
        <v>-8792025.5880092643</v>
      </c>
      <c r="M36" s="86">
        <v>-8792025.5880092643</v>
      </c>
      <c r="N36" s="86">
        <v>-8792025.5880092643</v>
      </c>
    </row>
    <row r="37" spans="3:14" x14ac:dyDescent="0.25">
      <c r="C37" s="73" t="s">
        <v>113</v>
      </c>
      <c r="D37" s="73"/>
      <c r="E37" s="73"/>
      <c r="F37" s="73"/>
      <c r="G37" s="73"/>
      <c r="H37" s="73"/>
      <c r="I37" s="73"/>
      <c r="J37" s="84"/>
      <c r="K37" s="84">
        <v>-868333.33333333326</v>
      </c>
      <c r="L37" s="84">
        <v>-2084000</v>
      </c>
      <c r="M37" s="86">
        <v>-2084000</v>
      </c>
      <c r="N37" s="86">
        <v>-2084000</v>
      </c>
    </row>
    <row r="38" spans="3:14" x14ac:dyDescent="0.25">
      <c r="C38" s="73" t="s">
        <v>111</v>
      </c>
      <c r="D38" s="73"/>
      <c r="E38" s="73"/>
      <c r="F38" s="73"/>
      <c r="G38" s="73"/>
      <c r="H38" s="73"/>
      <c r="I38" s="73"/>
      <c r="J38" s="84"/>
      <c r="K38" s="84">
        <v>-266666.66666666669</v>
      </c>
      <c r="L38" s="84">
        <v>-640000</v>
      </c>
      <c r="M38" s="86">
        <v>-640000</v>
      </c>
      <c r="N38" s="86">
        <v>-640000</v>
      </c>
    </row>
    <row r="39" spans="3:14" x14ac:dyDescent="0.25">
      <c r="C39" s="73" t="s">
        <v>112</v>
      </c>
      <c r="D39" s="73"/>
      <c r="E39" s="73"/>
      <c r="F39" s="73"/>
      <c r="G39" s="73"/>
      <c r="H39" s="73"/>
      <c r="I39" s="73"/>
      <c r="J39" s="84"/>
      <c r="K39" s="84">
        <v>500000</v>
      </c>
      <c r="L39" s="84">
        <v>1200000</v>
      </c>
      <c r="M39" s="86">
        <v>1200000</v>
      </c>
      <c r="N39" s="86">
        <v>1200000</v>
      </c>
    </row>
    <row r="40" spans="3:14" x14ac:dyDescent="0.25">
      <c r="C40" s="78" t="s">
        <v>164</v>
      </c>
      <c r="D40" s="72"/>
      <c r="E40" s="72"/>
      <c r="F40" s="72"/>
      <c r="G40" s="72"/>
      <c r="H40" s="72"/>
      <c r="I40" s="72"/>
      <c r="J40" s="85"/>
      <c r="K40" s="85"/>
      <c r="L40" s="85"/>
      <c r="M40" s="85"/>
      <c r="N40" s="85"/>
    </row>
    <row r="41" spans="3:14" x14ac:dyDescent="0.25">
      <c r="C41" s="73" t="s">
        <v>134</v>
      </c>
      <c r="D41" s="73"/>
      <c r="E41" s="73"/>
      <c r="F41" s="73"/>
      <c r="G41" s="73"/>
      <c r="H41" s="73"/>
      <c r="I41" s="73"/>
      <c r="J41" s="84"/>
      <c r="K41" s="84"/>
      <c r="L41" s="84"/>
      <c r="M41" s="86"/>
      <c r="N41" s="86">
        <v>-14070821.690943792</v>
      </c>
    </row>
    <row r="42" spans="3:14" x14ac:dyDescent="0.25">
      <c r="C42" s="73" t="s">
        <v>113</v>
      </c>
      <c r="D42" s="73"/>
      <c r="E42" s="73"/>
      <c r="F42" s="73"/>
      <c r="G42" s="73"/>
      <c r="H42" s="73"/>
      <c r="I42" s="73"/>
      <c r="J42" s="84"/>
      <c r="K42" s="84"/>
      <c r="L42" s="84"/>
      <c r="M42" s="86"/>
      <c r="N42" s="86">
        <v>-3216000</v>
      </c>
    </row>
    <row r="43" spans="3:14" x14ac:dyDescent="0.25">
      <c r="C43" s="73" t="s">
        <v>111</v>
      </c>
      <c r="D43" s="73"/>
      <c r="E43" s="73"/>
      <c r="F43" s="73"/>
      <c r="G43" s="73"/>
      <c r="H43" s="73"/>
      <c r="I43" s="73"/>
      <c r="J43" s="84"/>
      <c r="K43" s="84"/>
      <c r="L43" s="84"/>
      <c r="M43" s="86"/>
      <c r="N43" s="86">
        <v>-1175000</v>
      </c>
    </row>
    <row r="44" spans="3:14" x14ac:dyDescent="0.25">
      <c r="C44" s="73" t="s">
        <v>112</v>
      </c>
      <c r="D44" s="73"/>
      <c r="E44" s="73"/>
      <c r="F44" s="73"/>
      <c r="G44" s="73"/>
      <c r="H44" s="73"/>
      <c r="I44" s="73"/>
      <c r="J44" s="84"/>
      <c r="K44" s="84"/>
      <c r="L44" s="84"/>
      <c r="M44" s="86"/>
      <c r="N44" s="86">
        <v>1400000</v>
      </c>
    </row>
    <row r="45" spans="3:14" x14ac:dyDescent="0.25">
      <c r="C45" s="75" t="s">
        <v>125</v>
      </c>
      <c r="D45" s="75"/>
      <c r="E45" s="75"/>
      <c r="F45" s="75"/>
      <c r="G45" s="76"/>
      <c r="H45" s="75"/>
      <c r="I45" s="76"/>
      <c r="J45" s="83">
        <v>-11315390.971527943</v>
      </c>
      <c r="K45" s="83">
        <v>-35365266.302060686</v>
      </c>
      <c r="L45" s="83">
        <v>-46856925.460611761</v>
      </c>
      <c r="M45" s="83">
        <v>-46856925.460611761</v>
      </c>
      <c r="N45" s="83">
        <v>-63918747.151555553</v>
      </c>
    </row>
    <row r="46" spans="3:14" x14ac:dyDescent="0.25">
      <c r="C46" s="79"/>
      <c r="J46" s="20"/>
      <c r="K46" s="20"/>
      <c r="L46" s="20"/>
      <c r="M46" s="20"/>
      <c r="N46" s="20"/>
    </row>
    <row r="47" spans="3:14" x14ac:dyDescent="0.25">
      <c r="C47" s="77" t="s">
        <v>82</v>
      </c>
      <c r="D47" s="75"/>
      <c r="E47" s="75"/>
      <c r="F47" s="75"/>
      <c r="G47" s="75"/>
      <c r="H47" s="75"/>
      <c r="I47" s="75"/>
      <c r="J47" s="77">
        <v>2026</v>
      </c>
      <c r="K47" s="77">
        <v>2027</v>
      </c>
      <c r="L47" s="77">
        <v>2028</v>
      </c>
      <c r="M47" s="77">
        <v>2029</v>
      </c>
      <c r="N47" s="80" t="s">
        <v>135</v>
      </c>
    </row>
    <row r="48" spans="3:14" x14ac:dyDescent="0.25">
      <c r="C48" s="72" t="s">
        <v>134</v>
      </c>
      <c r="D48" s="72"/>
      <c r="E48" s="72"/>
      <c r="F48" s="72"/>
      <c r="G48" s="72"/>
      <c r="H48" s="72"/>
      <c r="I48" s="72"/>
      <c r="J48" s="82">
        <v>-9199235.9715279434</v>
      </c>
      <c r="K48" s="82">
        <v>-28747995.552060686</v>
      </c>
      <c r="L48" s="82">
        <v>-38085756.460611761</v>
      </c>
      <c r="M48" s="82">
        <v>-38085756.460611761</v>
      </c>
      <c r="N48" s="82">
        <v>-52156578.151555553</v>
      </c>
    </row>
    <row r="49" spans="3:14" x14ac:dyDescent="0.25">
      <c r="C49" s="72" t="s">
        <v>110</v>
      </c>
      <c r="D49" s="72"/>
      <c r="E49" s="72"/>
      <c r="F49" s="72"/>
      <c r="G49" s="72"/>
      <c r="H49" s="72"/>
      <c r="I49" s="72"/>
      <c r="J49" s="82">
        <v>-2407821.6666666665</v>
      </c>
      <c r="K49" s="82">
        <v>-7563104.083333333</v>
      </c>
      <c r="L49" s="82">
        <v>-10061169</v>
      </c>
      <c r="M49" s="82">
        <v>-10061169</v>
      </c>
      <c r="N49" s="82">
        <v>-13277169</v>
      </c>
    </row>
    <row r="50" spans="3:14" x14ac:dyDescent="0.25">
      <c r="C50" s="72" t="s">
        <v>111</v>
      </c>
      <c r="D50" s="72"/>
      <c r="E50" s="72"/>
      <c r="F50" s="72"/>
      <c r="G50" s="72"/>
      <c r="H50" s="72"/>
      <c r="I50" s="72"/>
      <c r="J50" s="82">
        <v>-250000</v>
      </c>
      <c r="K50" s="82">
        <v>-1212500</v>
      </c>
      <c r="L50" s="82">
        <v>-2070000</v>
      </c>
      <c r="M50" s="82">
        <v>-2070000</v>
      </c>
      <c r="N50" s="82">
        <v>-3245000</v>
      </c>
    </row>
    <row r="51" spans="3:14" x14ac:dyDescent="0.25">
      <c r="C51" s="72" t="s">
        <v>112</v>
      </c>
      <c r="D51" s="72"/>
      <c r="E51" s="72"/>
      <c r="F51" s="72"/>
      <c r="G51" s="72"/>
      <c r="H51" s="72"/>
      <c r="I51" s="72"/>
      <c r="J51" s="82">
        <v>541666.66666666663</v>
      </c>
      <c r="K51" s="82">
        <v>2158333.3333333335</v>
      </c>
      <c r="L51" s="82">
        <v>3360000</v>
      </c>
      <c r="M51" s="82">
        <v>3360000</v>
      </c>
      <c r="N51" s="82">
        <v>4760000</v>
      </c>
    </row>
    <row r="52" spans="3:14" x14ac:dyDescent="0.25">
      <c r="C52" s="75" t="s">
        <v>125</v>
      </c>
      <c r="D52" s="75"/>
      <c r="E52" s="75"/>
      <c r="F52" s="75"/>
      <c r="G52" s="76"/>
      <c r="H52" s="75"/>
      <c r="I52" s="76"/>
      <c r="J52" s="83">
        <v>-11315390.971527943</v>
      </c>
      <c r="K52" s="83">
        <v>-35365266.302060686</v>
      </c>
      <c r="L52" s="83">
        <v>-46856925.460611761</v>
      </c>
      <c r="M52" s="83">
        <v>-46856925.460611761</v>
      </c>
      <c r="N52" s="83">
        <v>-63918747.151555553</v>
      </c>
    </row>
    <row r="53" spans="3:14" ht="15" customHeight="1" x14ac:dyDescent="0.25">
      <c r="C53" s="79"/>
    </row>
    <row r="54" spans="3:14" ht="30" x14ac:dyDescent="0.25">
      <c r="C54" s="77" t="s">
        <v>82</v>
      </c>
      <c r="D54" s="75"/>
      <c r="E54" s="75"/>
      <c r="F54" s="81" t="s">
        <v>107</v>
      </c>
      <c r="G54" s="81" t="s">
        <v>106</v>
      </c>
      <c r="H54" s="81" t="s">
        <v>116</v>
      </c>
    </row>
    <row r="55" spans="3:14" x14ac:dyDescent="0.25">
      <c r="C55" s="74" t="s">
        <v>117</v>
      </c>
      <c r="D55" s="74"/>
      <c r="E55" s="74"/>
      <c r="F55" s="87">
        <v>22000000</v>
      </c>
      <c r="G55" s="87">
        <v>-440000</v>
      </c>
      <c r="H55" s="87">
        <v>-1613333.3333333335</v>
      </c>
    </row>
    <row r="56" spans="3:14" x14ac:dyDescent="0.25">
      <c r="C56" s="73" t="s">
        <v>118</v>
      </c>
      <c r="D56" s="73"/>
      <c r="E56" s="73"/>
      <c r="F56" s="84">
        <v>9000000</v>
      </c>
      <c r="G56" s="84">
        <v>-180000</v>
      </c>
      <c r="H56" s="84">
        <v>-660000</v>
      </c>
    </row>
    <row r="57" spans="3:14" x14ac:dyDescent="0.25">
      <c r="C57" s="74" t="s">
        <v>120</v>
      </c>
      <c r="D57" s="74"/>
      <c r="E57" s="74"/>
      <c r="F57" s="87">
        <v>12500000</v>
      </c>
      <c r="G57" s="87">
        <v>-250000</v>
      </c>
      <c r="H57" s="87">
        <v>-916666.66666666674</v>
      </c>
    </row>
    <row r="59" spans="3:14" x14ac:dyDescent="0.25">
      <c r="C59" s="88"/>
    </row>
    <row r="61" spans="3:14" x14ac:dyDescent="0.25">
      <c r="C61" s="77" t="s">
        <v>82</v>
      </c>
      <c r="D61" s="77">
        <v>2026</v>
      </c>
      <c r="E61" s="77">
        <v>2027</v>
      </c>
      <c r="F61" s="77">
        <v>2028</v>
      </c>
      <c r="G61" s="77">
        <v>2029</v>
      </c>
    </row>
    <row r="62" spans="3:14" x14ac:dyDescent="0.25">
      <c r="C62" s="78" t="s">
        <v>121</v>
      </c>
      <c r="D62" s="71"/>
      <c r="E62" s="71"/>
      <c r="F62" s="71"/>
      <c r="G62" s="71"/>
    </row>
    <row r="63" spans="3:14" x14ac:dyDescent="0.25">
      <c r="C63" s="73" t="s">
        <v>109</v>
      </c>
      <c r="D63" s="84">
        <v>-9200</v>
      </c>
      <c r="E63" s="84">
        <v>-22080</v>
      </c>
      <c r="F63" s="84">
        <v>-22080</v>
      </c>
      <c r="G63" s="84">
        <v>-22080</v>
      </c>
    </row>
    <row r="64" spans="3:14" x14ac:dyDescent="0.25">
      <c r="C64" s="73" t="s">
        <v>122</v>
      </c>
      <c r="D64" s="84">
        <v>-2410</v>
      </c>
      <c r="E64" s="84">
        <v>-5780</v>
      </c>
      <c r="F64" s="84">
        <v>-5780</v>
      </c>
      <c r="G64" s="84">
        <v>-5780</v>
      </c>
    </row>
    <row r="65" spans="3:8" x14ac:dyDescent="0.25">
      <c r="C65" s="73" t="s">
        <v>123</v>
      </c>
      <c r="D65" s="84">
        <v>-250</v>
      </c>
      <c r="E65" s="84">
        <v>-600</v>
      </c>
      <c r="F65" s="84">
        <v>-600</v>
      </c>
      <c r="G65" s="84">
        <v>-600</v>
      </c>
    </row>
    <row r="66" spans="3:8" x14ac:dyDescent="0.25">
      <c r="C66" s="73" t="s">
        <v>112</v>
      </c>
      <c r="D66" s="84">
        <v>540</v>
      </c>
      <c r="E66" s="84">
        <v>1300</v>
      </c>
      <c r="F66" s="84">
        <v>1300</v>
      </c>
      <c r="G66" s="84">
        <v>1300</v>
      </c>
    </row>
    <row r="67" spans="3:8" x14ac:dyDescent="0.25">
      <c r="C67" s="78" t="s">
        <v>124</v>
      </c>
      <c r="D67" s="85"/>
      <c r="E67" s="85"/>
      <c r="F67" s="85"/>
      <c r="G67" s="85"/>
    </row>
    <row r="68" spans="3:8" x14ac:dyDescent="0.25">
      <c r="C68" s="73" t="s">
        <v>109</v>
      </c>
      <c r="D68" s="84"/>
      <c r="E68" s="84">
        <v>-6670</v>
      </c>
      <c r="F68" s="84">
        <v>-16010</v>
      </c>
      <c r="G68" s="84">
        <v>-16010</v>
      </c>
    </row>
    <row r="69" spans="3:8" x14ac:dyDescent="0.25">
      <c r="C69" s="73" t="s">
        <v>122</v>
      </c>
      <c r="D69" s="84"/>
      <c r="E69" s="84">
        <v>-1780</v>
      </c>
      <c r="F69" s="84">
        <v>-4280</v>
      </c>
      <c r="G69" s="84">
        <v>-4280</v>
      </c>
    </row>
    <row r="70" spans="3:8" x14ac:dyDescent="0.25">
      <c r="C70" s="73" t="s">
        <v>123</v>
      </c>
      <c r="D70" s="84"/>
      <c r="E70" s="84">
        <v>-610</v>
      </c>
      <c r="F70" s="84">
        <v>-1470</v>
      </c>
      <c r="G70" s="84">
        <v>-1470</v>
      </c>
    </row>
    <row r="71" spans="3:8" x14ac:dyDescent="0.25">
      <c r="C71" s="73" t="s">
        <v>112</v>
      </c>
      <c r="D71" s="84"/>
      <c r="E71" s="84">
        <v>860</v>
      </c>
      <c r="F71" s="84">
        <v>2060</v>
      </c>
      <c r="G71" s="84">
        <v>2060</v>
      </c>
    </row>
    <row r="72" spans="3:8" x14ac:dyDescent="0.25">
      <c r="C72" s="75" t="s">
        <v>125</v>
      </c>
      <c r="D72" s="83">
        <v>-11320</v>
      </c>
      <c r="E72" s="83">
        <v>-35360</v>
      </c>
      <c r="F72" s="83">
        <v>-46860</v>
      </c>
      <c r="G72" s="83">
        <v>-46860</v>
      </c>
      <c r="H72" s="20"/>
    </row>
    <row r="73" spans="3:8" x14ac:dyDescent="0.25">
      <c r="C73" s="79"/>
      <c r="D73" s="20"/>
      <c r="E73" s="20"/>
      <c r="F73" s="20"/>
      <c r="G73" s="20"/>
      <c r="H73" s="20"/>
    </row>
    <row r="74" spans="3:8" x14ac:dyDescent="0.25">
      <c r="C74" s="77" t="s">
        <v>82</v>
      </c>
      <c r="D74" s="77">
        <v>2026</v>
      </c>
      <c r="E74" s="77">
        <v>2027</v>
      </c>
      <c r="F74" s="77">
        <v>2028</v>
      </c>
      <c r="G74" s="77">
        <v>2029</v>
      </c>
    </row>
    <row r="75" spans="3:8" x14ac:dyDescent="0.25">
      <c r="C75" s="72" t="s">
        <v>109</v>
      </c>
      <c r="D75" s="82">
        <v>-9200</v>
      </c>
      <c r="E75" s="82">
        <v>-28750</v>
      </c>
      <c r="F75" s="82">
        <v>-38090</v>
      </c>
      <c r="G75" s="82">
        <v>-38090</v>
      </c>
    </row>
    <row r="76" spans="3:8" x14ac:dyDescent="0.25">
      <c r="C76" s="72" t="s">
        <v>122</v>
      </c>
      <c r="D76" s="82">
        <v>-2410</v>
      </c>
      <c r="E76" s="82">
        <v>-7560</v>
      </c>
      <c r="F76" s="82">
        <v>-10060</v>
      </c>
      <c r="G76" s="82">
        <v>-10060</v>
      </c>
    </row>
    <row r="77" spans="3:8" x14ac:dyDescent="0.25">
      <c r="C77" s="72" t="s">
        <v>123</v>
      </c>
      <c r="D77" s="82">
        <v>-250</v>
      </c>
      <c r="E77" s="82">
        <v>-1210</v>
      </c>
      <c r="F77" s="82">
        <v>-2070</v>
      </c>
      <c r="G77" s="82">
        <v>-2070</v>
      </c>
    </row>
    <row r="78" spans="3:8" x14ac:dyDescent="0.25">
      <c r="C78" s="72" t="s">
        <v>112</v>
      </c>
      <c r="D78" s="82">
        <v>540</v>
      </c>
      <c r="E78" s="82">
        <v>2160</v>
      </c>
      <c r="F78" s="82">
        <v>3360</v>
      </c>
      <c r="G78" s="82">
        <v>3360</v>
      </c>
    </row>
    <row r="79" spans="3:8" x14ac:dyDescent="0.25">
      <c r="C79" s="75" t="s">
        <v>125</v>
      </c>
      <c r="D79" s="83">
        <v>-11320</v>
      </c>
      <c r="E79" s="83">
        <v>-35360</v>
      </c>
      <c r="F79" s="83">
        <v>-46860</v>
      </c>
      <c r="G79" s="83">
        <v>-46860</v>
      </c>
    </row>
    <row r="80" spans="3:8" x14ac:dyDescent="0.25">
      <c r="C80" s="79"/>
    </row>
    <row r="81" spans="2:8" ht="45" x14ac:dyDescent="0.25">
      <c r="C81" s="77" t="s">
        <v>82</v>
      </c>
      <c r="D81" s="81" t="s">
        <v>107</v>
      </c>
      <c r="E81" s="81" t="s">
        <v>106</v>
      </c>
      <c r="F81" s="81" t="s">
        <v>116</v>
      </c>
    </row>
    <row r="82" spans="2:8" x14ac:dyDescent="0.25">
      <c r="C82" s="74" t="s">
        <v>117</v>
      </c>
      <c r="D82" s="87">
        <v>22000</v>
      </c>
      <c r="E82" s="87">
        <v>-440</v>
      </c>
      <c r="F82" s="87">
        <v>-1610</v>
      </c>
    </row>
    <row r="83" spans="2:8" x14ac:dyDescent="0.25">
      <c r="C83" s="73" t="s">
        <v>118</v>
      </c>
      <c r="D83" s="84">
        <v>9000</v>
      </c>
      <c r="E83" s="84">
        <v>-180</v>
      </c>
      <c r="F83" s="84">
        <v>-660</v>
      </c>
    </row>
    <row r="84" spans="2:8" x14ac:dyDescent="0.25">
      <c r="C84" s="74" t="s">
        <v>120</v>
      </c>
      <c r="D84" s="87">
        <v>12500</v>
      </c>
      <c r="E84" s="87">
        <v>-250</v>
      </c>
      <c r="F84" s="87">
        <v>-920</v>
      </c>
    </row>
    <row r="86" spans="2:8" x14ac:dyDescent="0.25">
      <c r="C86" s="77"/>
      <c r="D86" s="77">
        <v>2026</v>
      </c>
      <c r="E86" s="77">
        <v>2027</v>
      </c>
      <c r="F86" s="77">
        <v>2028</v>
      </c>
      <c r="G86" s="77">
        <v>2029</v>
      </c>
    </row>
    <row r="87" spans="2:8" x14ac:dyDescent="0.25">
      <c r="B87" t="s">
        <v>126</v>
      </c>
      <c r="C87" s="72" t="s">
        <v>127</v>
      </c>
      <c r="D87" s="82">
        <v>-5000</v>
      </c>
      <c r="E87" s="82">
        <v>-10000</v>
      </c>
      <c r="F87" s="82">
        <v>-10000</v>
      </c>
      <c r="G87" s="82">
        <v>-10000</v>
      </c>
    </row>
    <row r="89" spans="2:8" x14ac:dyDescent="0.25">
      <c r="D89" s="20"/>
      <c r="E89" s="20"/>
      <c r="F89" s="20"/>
      <c r="G89" s="20"/>
      <c r="H89" s="20"/>
    </row>
  </sheetData>
  <mergeCells count="2">
    <mergeCell ref="D4:K4"/>
    <mergeCell ref="AI4:AR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48F5-E182-4604-9626-432ABE86A3CA}">
  <dimension ref="A1:AO84"/>
  <sheetViews>
    <sheetView zoomScale="70" zoomScaleNormal="70" workbookViewId="0">
      <pane xSplit="1" topLeftCell="B1" activePane="topRight" state="frozen"/>
      <selection pane="topRight" activeCell="M5" sqref="M5"/>
    </sheetView>
  </sheetViews>
  <sheetFormatPr baseColWidth="10" defaultColWidth="11.42578125" defaultRowHeight="15" x14ac:dyDescent="0.25"/>
  <cols>
    <col min="1" max="1" width="16.140625" bestFit="1" customWidth="1"/>
    <col min="2" max="2" width="14.28515625" customWidth="1"/>
    <col min="3" max="3" width="46" customWidth="1"/>
    <col min="4" max="4" width="13.28515625" bestFit="1" customWidth="1"/>
    <col min="7" max="7" width="10.5703125" customWidth="1"/>
    <col min="8" max="8" width="13" bestFit="1" customWidth="1"/>
    <col min="10" max="10" width="13.28515625" bestFit="1" customWidth="1"/>
    <col min="11" max="11" width="16.7109375" customWidth="1"/>
    <col min="12" max="12" width="14.7109375" bestFit="1" customWidth="1"/>
    <col min="13" max="13" width="12.28515625" customWidth="1"/>
    <col min="14" max="15" width="13.140625" bestFit="1" customWidth="1"/>
    <col min="19" max="19" width="12.28515625" bestFit="1" customWidth="1"/>
    <col min="22" max="22" width="14.7109375" bestFit="1" customWidth="1"/>
    <col min="23" max="23" width="12.28515625" bestFit="1" customWidth="1"/>
    <col min="28" max="28" width="13.7109375" bestFit="1" customWidth="1"/>
    <col min="29" max="29" width="12.28515625" customWidth="1"/>
  </cols>
  <sheetData>
    <row r="1" spans="1:41" ht="18.75" x14ac:dyDescent="0.3">
      <c r="A1" s="68" t="s">
        <v>83</v>
      </c>
    </row>
    <row r="3" spans="1:41" ht="15.75" thickBot="1" x14ac:dyDescent="0.3"/>
    <row r="4" spans="1:41" ht="15.75" thickBot="1" x14ac:dyDescent="0.3">
      <c r="C4" s="67" t="s">
        <v>167</v>
      </c>
      <c r="D4" s="94"/>
      <c r="E4" s="94"/>
      <c r="F4" s="94"/>
      <c r="G4" s="94"/>
      <c r="H4" s="94"/>
      <c r="I4" s="94"/>
      <c r="J4" s="94"/>
      <c r="L4" s="67" t="s">
        <v>166</v>
      </c>
      <c r="M4" s="118"/>
      <c r="N4" s="118"/>
      <c r="O4" s="118"/>
      <c r="P4" s="118"/>
      <c r="Q4" s="118"/>
      <c r="R4" s="118"/>
      <c r="S4" s="118"/>
      <c r="T4" s="119"/>
      <c r="V4" s="67" t="s">
        <v>168</v>
      </c>
      <c r="W4" s="118"/>
      <c r="X4" s="118"/>
      <c r="Y4" s="118"/>
      <c r="Z4" s="118"/>
      <c r="AA4" s="118"/>
      <c r="AB4" s="118"/>
      <c r="AC4" s="119"/>
      <c r="AE4" s="67" t="s">
        <v>135</v>
      </c>
      <c r="AF4" s="94"/>
      <c r="AG4" s="94"/>
      <c r="AH4" s="94"/>
      <c r="AI4" s="94"/>
      <c r="AJ4" s="94"/>
      <c r="AK4" s="94"/>
      <c r="AL4" s="94"/>
      <c r="AM4" s="94"/>
      <c r="AN4" s="94"/>
      <c r="AO4" s="95"/>
    </row>
    <row r="5" spans="1:41" ht="105" x14ac:dyDescent="0.25">
      <c r="A5" s="97"/>
      <c r="B5" s="96" t="s">
        <v>86</v>
      </c>
      <c r="C5" s="96" t="s">
        <v>87</v>
      </c>
      <c r="D5" s="96" t="s">
        <v>151</v>
      </c>
      <c r="E5" s="96" t="s">
        <v>89</v>
      </c>
      <c r="F5" s="96" t="s">
        <v>90</v>
      </c>
      <c r="G5" s="96" t="s">
        <v>91</v>
      </c>
      <c r="H5" s="96" t="s">
        <v>92</v>
      </c>
      <c r="I5" s="96" t="s">
        <v>93</v>
      </c>
      <c r="J5" s="96" t="s">
        <v>129</v>
      </c>
      <c r="K5" s="97"/>
      <c r="L5" s="96" t="s">
        <v>140</v>
      </c>
      <c r="M5" s="96" t="s">
        <v>141</v>
      </c>
      <c r="N5" s="96" t="s">
        <v>142</v>
      </c>
      <c r="O5" s="96" t="s">
        <v>143</v>
      </c>
      <c r="P5" s="96" t="s">
        <v>89</v>
      </c>
      <c r="Q5" s="96" t="s">
        <v>90</v>
      </c>
      <c r="R5" s="96" t="s">
        <v>92</v>
      </c>
      <c r="S5" s="96" t="s">
        <v>93</v>
      </c>
      <c r="T5" s="96" t="s">
        <v>101</v>
      </c>
      <c r="U5" s="97"/>
      <c r="V5" s="96" t="s">
        <v>102</v>
      </c>
      <c r="W5" s="96" t="s">
        <v>103</v>
      </c>
      <c r="X5" s="96" t="s">
        <v>104</v>
      </c>
      <c r="Y5" s="96" t="s">
        <v>89</v>
      </c>
      <c r="Z5" s="96" t="s">
        <v>90</v>
      </c>
      <c r="AA5" s="96" t="s">
        <v>92</v>
      </c>
      <c r="AB5" s="96" t="s">
        <v>93</v>
      </c>
      <c r="AC5" s="96" t="s">
        <v>105</v>
      </c>
      <c r="AD5" s="97"/>
      <c r="AE5" s="96"/>
      <c r="AF5" s="96"/>
      <c r="AG5" s="97"/>
      <c r="AH5" s="97"/>
      <c r="AI5" s="97"/>
      <c r="AJ5" s="97"/>
      <c r="AK5" s="97"/>
      <c r="AL5" s="97"/>
      <c r="AM5" s="97"/>
    </row>
    <row r="6" spans="1:41" x14ac:dyDescent="0.25">
      <c r="A6" s="97" t="s">
        <v>46</v>
      </c>
      <c r="B6" s="70">
        <v>41231370.341248922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70"/>
      <c r="O6" s="70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</row>
    <row r="7" spans="1:41" x14ac:dyDescent="0.25">
      <c r="A7" s="97" t="s">
        <v>47</v>
      </c>
      <c r="B7" s="70">
        <v>45264369.550213158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70"/>
      <c r="O7" s="70">
        <v>1491573.4186817161</v>
      </c>
      <c r="P7" s="70">
        <v>-430000</v>
      </c>
      <c r="Q7" s="97"/>
      <c r="R7" s="97"/>
      <c r="S7" s="70">
        <v>520000</v>
      </c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</row>
    <row r="8" spans="1:41" x14ac:dyDescent="0.25">
      <c r="A8" s="97" t="s">
        <v>48</v>
      </c>
      <c r="B8" s="70">
        <v>45924574.88029886</v>
      </c>
      <c r="C8" s="97"/>
      <c r="D8" s="70">
        <v>11932587.349453729</v>
      </c>
      <c r="E8" s="70">
        <v>-600000</v>
      </c>
      <c r="F8" s="97"/>
      <c r="G8" s="97"/>
      <c r="H8" s="97"/>
      <c r="I8" s="70">
        <v>800000</v>
      </c>
      <c r="J8" s="97"/>
      <c r="K8" s="97"/>
      <c r="L8" s="97"/>
      <c r="M8" s="97"/>
      <c r="N8" s="70"/>
      <c r="O8" s="70"/>
      <c r="P8" s="70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</row>
    <row r="9" spans="1:41" x14ac:dyDescent="0.25">
      <c r="A9" s="97" t="s">
        <v>49</v>
      </c>
      <c r="B9" s="70">
        <v>44951302.843769282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70"/>
      <c r="O9" s="70"/>
      <c r="P9" s="70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</row>
    <row r="10" spans="1:41" x14ac:dyDescent="0.25">
      <c r="A10" s="97" t="s">
        <v>50</v>
      </c>
      <c r="B10" s="70">
        <v>50807326.428272471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70"/>
      <c r="O10" s="70"/>
      <c r="P10" s="70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70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</row>
    <row r="11" spans="1:41" x14ac:dyDescent="0.25">
      <c r="A11" s="97" t="s">
        <v>51</v>
      </c>
      <c r="B11" s="70">
        <v>49214004.21082446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70"/>
      <c r="O11" s="70"/>
      <c r="P11" s="70"/>
      <c r="Q11" s="97"/>
      <c r="R11" s="97"/>
      <c r="S11" s="97"/>
      <c r="T11" s="97"/>
      <c r="U11" s="97"/>
      <c r="V11" s="97"/>
      <c r="W11" s="70">
        <v>8949440.5120902956</v>
      </c>
      <c r="X11" s="97"/>
      <c r="Y11" s="70">
        <v>-640000</v>
      </c>
      <c r="Z11" s="97"/>
      <c r="AA11" s="97"/>
      <c r="AB11" s="70">
        <v>1200000</v>
      </c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</row>
    <row r="12" spans="1:41" x14ac:dyDescent="0.25">
      <c r="A12" s="97" t="s">
        <v>52</v>
      </c>
      <c r="B12" s="70">
        <v>41281693.459744096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70">
        <v>1491573.4186817161</v>
      </c>
      <c r="O12" s="70"/>
      <c r="P12" s="70">
        <v>-400000</v>
      </c>
      <c r="Q12" s="97"/>
      <c r="R12" s="97"/>
      <c r="S12" s="70">
        <v>340000</v>
      </c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</row>
    <row r="13" spans="1:41" x14ac:dyDescent="0.25">
      <c r="A13" s="97" t="s">
        <v>53</v>
      </c>
      <c r="B13" s="70">
        <v>14995964.256337194</v>
      </c>
      <c r="C13" s="98">
        <v>-14995964.256337194</v>
      </c>
      <c r="D13" s="97"/>
      <c r="E13" s="97"/>
      <c r="F13" s="97"/>
      <c r="G13" s="70">
        <v>-1734000</v>
      </c>
      <c r="H13" s="70">
        <v>-660000</v>
      </c>
      <c r="I13" s="99"/>
      <c r="J13" s="70">
        <v>9000000</v>
      </c>
      <c r="K13" s="97"/>
      <c r="L13" s="97"/>
      <c r="M13" s="97"/>
      <c r="N13" s="70"/>
      <c r="O13" s="70"/>
      <c r="P13" s="70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</row>
    <row r="14" spans="1:41" x14ac:dyDescent="0.25">
      <c r="A14" s="97" t="s">
        <v>54</v>
      </c>
      <c r="B14" s="70">
        <v>10930040.285063621</v>
      </c>
      <c r="C14" s="98"/>
      <c r="D14" s="97"/>
      <c r="E14" s="97"/>
      <c r="F14" s="97"/>
      <c r="G14" s="97"/>
      <c r="H14" s="70"/>
      <c r="I14" s="97"/>
      <c r="J14" s="97"/>
      <c r="K14" s="97"/>
      <c r="L14" s="97"/>
      <c r="M14" s="97"/>
      <c r="N14" s="70"/>
      <c r="O14" s="70"/>
      <c r="P14" s="70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</row>
    <row r="15" spans="1:41" x14ac:dyDescent="0.25">
      <c r="A15" s="97" t="s">
        <v>55</v>
      </c>
      <c r="B15" s="70">
        <v>35382079.240209974</v>
      </c>
      <c r="C15" s="97"/>
      <c r="D15" s="97"/>
      <c r="E15" s="97"/>
      <c r="F15" s="97"/>
      <c r="G15" s="97"/>
      <c r="H15" s="97"/>
      <c r="I15" s="97"/>
      <c r="J15" s="97"/>
      <c r="K15" s="97"/>
      <c r="L15" s="98"/>
      <c r="M15" s="70"/>
      <c r="N15" s="97"/>
      <c r="O15" s="97"/>
      <c r="P15" s="70"/>
      <c r="Q15" s="97"/>
      <c r="R15" s="70"/>
      <c r="S15" s="97"/>
      <c r="T15" s="70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8"/>
      <c r="AF15" s="70"/>
      <c r="AG15" s="97"/>
      <c r="AH15" s="97"/>
      <c r="AI15" s="97"/>
      <c r="AJ15" s="97"/>
      <c r="AK15" s="97"/>
      <c r="AL15" s="97"/>
      <c r="AM15" s="97"/>
    </row>
    <row r="16" spans="1:41" x14ac:dyDescent="0.25">
      <c r="A16" s="97" t="s">
        <v>56</v>
      </c>
      <c r="B16" s="70">
        <v>20539807.104283001</v>
      </c>
      <c r="C16" s="97"/>
      <c r="D16" s="97"/>
      <c r="E16" s="70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70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</row>
    <row r="17" spans="1:41" x14ac:dyDescent="0.25">
      <c r="A17" s="97" t="s">
        <v>57</v>
      </c>
      <c r="B17" s="70">
        <v>11067895.977083415</v>
      </c>
      <c r="C17" s="98">
        <v>-11067895.977083415</v>
      </c>
      <c r="D17" s="97"/>
      <c r="E17" s="97"/>
      <c r="F17" s="97"/>
      <c r="G17" s="70">
        <v>-2228000</v>
      </c>
      <c r="H17" s="70">
        <v>-1613333.3333333335</v>
      </c>
      <c r="I17" s="99"/>
      <c r="J17" s="70">
        <v>22000000</v>
      </c>
      <c r="K17" s="97"/>
      <c r="L17" s="97"/>
      <c r="M17" s="97"/>
      <c r="N17" s="97"/>
      <c r="O17" s="97"/>
      <c r="P17" s="70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</row>
    <row r="18" spans="1:41" x14ac:dyDescent="0.25">
      <c r="A18" s="97" t="s">
        <v>58</v>
      </c>
      <c r="B18" s="70">
        <v>14369555.553687785</v>
      </c>
      <c r="C18" s="97"/>
      <c r="D18" s="97"/>
      <c r="E18" s="97"/>
      <c r="F18" s="97"/>
      <c r="G18" s="97"/>
      <c r="H18" s="97"/>
      <c r="I18" s="97"/>
      <c r="J18" s="100"/>
      <c r="K18" s="97"/>
      <c r="L18" s="97"/>
      <c r="M18" s="97"/>
      <c r="N18" s="97"/>
      <c r="O18" s="97"/>
      <c r="P18" s="70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</row>
    <row r="19" spans="1:41" x14ac:dyDescent="0.25">
      <c r="A19" s="97" t="s">
        <v>59</v>
      </c>
      <c r="B19" s="70">
        <v>17741466.10009956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70"/>
      <c r="Q19" s="97"/>
      <c r="R19" s="97"/>
      <c r="S19" s="97"/>
      <c r="T19" s="97"/>
      <c r="U19" s="97"/>
      <c r="V19" s="98">
        <v>-17741466.10009956</v>
      </c>
      <c r="W19" s="97"/>
      <c r="X19" s="70">
        <v>-2084000</v>
      </c>
      <c r="Y19" s="97"/>
      <c r="Z19" s="97"/>
      <c r="AA19" s="98">
        <v>-916666.66666666674</v>
      </c>
      <c r="AB19" s="97"/>
      <c r="AC19" s="70">
        <v>12500000</v>
      </c>
      <c r="AD19" s="97"/>
      <c r="AE19" s="97"/>
      <c r="AF19" s="97"/>
      <c r="AG19" s="97"/>
      <c r="AH19" s="97"/>
      <c r="AI19" s="97"/>
      <c r="AJ19" s="97"/>
      <c r="AK19" s="97"/>
      <c r="AL19" s="97"/>
      <c r="AM19" s="97"/>
    </row>
    <row r="20" spans="1:41" x14ac:dyDescent="0.25">
      <c r="A20" s="97" t="s">
        <v>60</v>
      </c>
      <c r="B20" s="70">
        <v>14142259.768864227</v>
      </c>
      <c r="C20" s="97"/>
      <c r="D20" s="97"/>
      <c r="E20" s="97"/>
      <c r="F20" s="97"/>
      <c r="G20" s="97"/>
      <c r="H20" s="97"/>
      <c r="I20" s="97"/>
      <c r="J20" s="97"/>
      <c r="K20" s="97"/>
      <c r="L20" s="98">
        <v>-14142259.768864227</v>
      </c>
      <c r="M20" s="70">
        <v>-2198397</v>
      </c>
      <c r="N20" s="97"/>
      <c r="O20" s="97"/>
      <c r="P20" s="97"/>
      <c r="Q20" s="97"/>
      <c r="R20" s="97">
        <v>0</v>
      </c>
      <c r="S20" s="70"/>
      <c r="T20" s="97">
        <v>0</v>
      </c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</row>
    <row r="21" spans="1:41" ht="15.75" thickBot="1" x14ac:dyDescent="0.3">
      <c r="A21" s="69"/>
      <c r="B21" s="63"/>
      <c r="C21" s="64">
        <v>-26063860.23342061</v>
      </c>
      <c r="D21" s="64">
        <v>11932587.349453729</v>
      </c>
      <c r="E21" s="64">
        <v>-600000</v>
      </c>
      <c r="F21" s="64">
        <v>0</v>
      </c>
      <c r="G21" s="64">
        <v>-3962000</v>
      </c>
      <c r="H21" s="64">
        <v>-2273333.3333333335</v>
      </c>
      <c r="I21" s="64">
        <v>800000</v>
      </c>
      <c r="J21" s="64">
        <v>31000000</v>
      </c>
      <c r="K21" s="64">
        <v>0</v>
      </c>
      <c r="L21" s="64">
        <v>-14142259.768864227</v>
      </c>
      <c r="M21" s="64">
        <v>-2198397</v>
      </c>
      <c r="N21" s="64">
        <v>1491573.4186817161</v>
      </c>
      <c r="O21" s="64">
        <v>1491573.4186817161</v>
      </c>
      <c r="P21" s="64">
        <v>-830000</v>
      </c>
      <c r="Q21" s="64">
        <v>0</v>
      </c>
      <c r="R21" s="64">
        <v>0</v>
      </c>
      <c r="S21" s="64">
        <v>860000</v>
      </c>
      <c r="T21" s="64">
        <v>0</v>
      </c>
      <c r="U21" s="64">
        <v>0</v>
      </c>
      <c r="V21" s="64">
        <v>-17741466.10009956</v>
      </c>
      <c r="W21" s="64">
        <v>8949440.5120902956</v>
      </c>
      <c r="X21" s="64">
        <v>-2084000</v>
      </c>
      <c r="Y21" s="64">
        <v>-640000</v>
      </c>
      <c r="Z21" s="64">
        <v>0</v>
      </c>
      <c r="AA21" s="64">
        <v>-916666.66666666674</v>
      </c>
      <c r="AB21" s="64">
        <v>1200000</v>
      </c>
      <c r="AC21" s="64">
        <v>12500000</v>
      </c>
      <c r="AD21" s="64">
        <v>0</v>
      </c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</row>
    <row r="22" spans="1:41" ht="15.75" thickTop="1" x14ac:dyDescent="0.25">
      <c r="C22" s="79"/>
    </row>
    <row r="23" spans="1:41" x14ac:dyDescent="0.25">
      <c r="C23" s="77" t="s">
        <v>83</v>
      </c>
      <c r="D23" s="75"/>
      <c r="E23" s="75"/>
      <c r="F23" s="75"/>
      <c r="G23" s="75"/>
      <c r="H23" s="75"/>
      <c r="I23" s="75"/>
      <c r="J23" s="77">
        <v>2026</v>
      </c>
      <c r="K23" s="77">
        <v>2027</v>
      </c>
      <c r="L23" s="77">
        <v>2028</v>
      </c>
      <c r="M23" s="77">
        <v>2029</v>
      </c>
    </row>
    <row r="24" spans="1:41" x14ac:dyDescent="0.25">
      <c r="C24" s="78" t="s">
        <v>156</v>
      </c>
      <c r="D24" s="78"/>
      <c r="E24" s="78"/>
      <c r="F24" s="78"/>
      <c r="G24" s="72"/>
      <c r="H24" s="72"/>
      <c r="I24" s="72"/>
      <c r="J24" s="71"/>
      <c r="K24" s="71"/>
      <c r="L24" s="71"/>
      <c r="M24" s="71"/>
    </row>
    <row r="25" spans="1:41" x14ac:dyDescent="0.25">
      <c r="C25" s="73" t="s">
        <v>134</v>
      </c>
      <c r="D25" s="73"/>
      <c r="E25" s="73"/>
      <c r="F25" s="73"/>
      <c r="G25" s="73"/>
      <c r="H25" s="73"/>
      <c r="I25" s="73"/>
      <c r="J25" s="84">
        <v>-5888030.3683195347</v>
      </c>
      <c r="K25" s="84">
        <v>-14131272.883966882</v>
      </c>
      <c r="L25" s="84">
        <v>-14131272.883966882</v>
      </c>
      <c r="M25" s="84">
        <v>-14131272.883966882</v>
      </c>
    </row>
    <row r="26" spans="1:41" x14ac:dyDescent="0.25">
      <c r="C26" s="73" t="s">
        <v>110</v>
      </c>
      <c r="D26" s="73"/>
      <c r="E26" s="73"/>
      <c r="F26" s="73"/>
      <c r="G26" s="73"/>
      <c r="H26" s="73"/>
      <c r="I26" s="73"/>
      <c r="J26" s="84">
        <v>-1650833.3333333335</v>
      </c>
      <c r="K26" s="84">
        <v>-3962000</v>
      </c>
      <c r="L26" s="84">
        <v>-3962000</v>
      </c>
      <c r="M26" s="84">
        <v>-3962000</v>
      </c>
    </row>
    <row r="27" spans="1:41" x14ac:dyDescent="0.25">
      <c r="C27" s="73" t="s">
        <v>111</v>
      </c>
      <c r="D27" s="73"/>
      <c r="E27" s="73"/>
      <c r="F27" s="73"/>
      <c r="G27" s="73"/>
      <c r="H27" s="73"/>
      <c r="I27" s="73"/>
      <c r="J27" s="84">
        <v>-250000</v>
      </c>
      <c r="K27" s="84">
        <v>-600000</v>
      </c>
      <c r="L27" s="84">
        <v>-600000</v>
      </c>
      <c r="M27" s="84">
        <v>-600000</v>
      </c>
    </row>
    <row r="28" spans="1:41" x14ac:dyDescent="0.25">
      <c r="C28" s="73" t="s">
        <v>112</v>
      </c>
      <c r="D28" s="73"/>
      <c r="E28" s="73"/>
      <c r="F28" s="73"/>
      <c r="G28" s="73"/>
      <c r="H28" s="73"/>
      <c r="I28" s="73"/>
      <c r="J28" s="84">
        <v>333333.33333333337</v>
      </c>
      <c r="K28" s="84">
        <v>800000</v>
      </c>
      <c r="L28" s="84">
        <v>800000</v>
      </c>
      <c r="M28" s="84">
        <v>800000</v>
      </c>
    </row>
    <row r="29" spans="1:41" x14ac:dyDescent="0.25">
      <c r="C29" s="78" t="s">
        <v>157</v>
      </c>
      <c r="D29" s="72"/>
      <c r="E29" s="72"/>
      <c r="F29" s="72"/>
      <c r="G29" s="72"/>
      <c r="H29" s="72"/>
      <c r="I29" s="72"/>
      <c r="J29" s="85"/>
      <c r="K29" s="85"/>
      <c r="L29" s="85"/>
      <c r="M29" s="85"/>
    </row>
    <row r="30" spans="1:41" x14ac:dyDescent="0.25">
      <c r="C30" s="73" t="s">
        <v>134</v>
      </c>
      <c r="D30" s="73"/>
      <c r="E30" s="73"/>
      <c r="F30" s="73"/>
      <c r="G30" s="73"/>
      <c r="H30" s="73"/>
      <c r="I30" s="73"/>
      <c r="J30" s="84"/>
      <c r="K30" s="84">
        <v>-3663343.9950038604</v>
      </c>
      <c r="L30" s="84">
        <v>-11159112.931500794</v>
      </c>
      <c r="M30" s="86">
        <v>-11159112.931500794</v>
      </c>
    </row>
    <row r="31" spans="1:41" x14ac:dyDescent="0.25">
      <c r="C31" s="73" t="s">
        <v>110</v>
      </c>
      <c r="D31" s="73"/>
      <c r="E31" s="73"/>
      <c r="F31" s="73"/>
      <c r="G31" s="73"/>
      <c r="H31" s="73"/>
      <c r="I31" s="73"/>
      <c r="J31" s="84"/>
      <c r="K31" s="84">
        <v>-915998.75</v>
      </c>
      <c r="L31" s="84">
        <v>-2198397</v>
      </c>
      <c r="M31" s="86">
        <v>-2198397</v>
      </c>
    </row>
    <row r="32" spans="1:41" x14ac:dyDescent="0.25">
      <c r="C32" s="73" t="s">
        <v>111</v>
      </c>
      <c r="D32" s="73"/>
      <c r="E32" s="73"/>
      <c r="F32" s="73"/>
      <c r="G32" s="73"/>
      <c r="H32" s="73"/>
      <c r="I32" s="73"/>
      <c r="J32" s="84"/>
      <c r="K32" s="84">
        <v>-345833.33333333337</v>
      </c>
      <c r="L32" s="84">
        <v>-830000</v>
      </c>
      <c r="M32" s="86">
        <v>-830000</v>
      </c>
    </row>
    <row r="33" spans="3:13" x14ac:dyDescent="0.25">
      <c r="C33" s="73" t="s">
        <v>112</v>
      </c>
      <c r="D33" s="73"/>
      <c r="E33" s="73"/>
      <c r="F33" s="73"/>
      <c r="G33" s="73"/>
      <c r="H33" s="73"/>
      <c r="I33" s="73"/>
      <c r="J33" s="84"/>
      <c r="K33" s="84">
        <v>358333.33333333337</v>
      </c>
      <c r="L33" s="84">
        <v>860000</v>
      </c>
      <c r="M33" s="86">
        <v>860000</v>
      </c>
    </row>
    <row r="34" spans="3:13" x14ac:dyDescent="0.25">
      <c r="C34" s="78" t="s">
        <v>158</v>
      </c>
      <c r="D34" s="72"/>
      <c r="E34" s="72"/>
      <c r="F34" s="72"/>
      <c r="G34" s="72"/>
      <c r="H34" s="72"/>
      <c r="I34" s="72"/>
      <c r="J34" s="85"/>
      <c r="K34" s="85"/>
      <c r="L34" s="85"/>
      <c r="M34" s="85"/>
    </row>
    <row r="35" spans="3:13" x14ac:dyDescent="0.25">
      <c r="C35" s="73" t="s">
        <v>134</v>
      </c>
      <c r="D35" s="73"/>
      <c r="E35" s="73"/>
      <c r="F35" s="73"/>
      <c r="G35" s="73"/>
      <c r="H35" s="73"/>
      <c r="I35" s="73"/>
      <c r="J35" s="84"/>
      <c r="K35" s="84">
        <v>-3663343.9950038604</v>
      </c>
      <c r="L35" s="84">
        <v>-8792025.5880092643</v>
      </c>
      <c r="M35" s="86">
        <v>-8792025.5880092643</v>
      </c>
    </row>
    <row r="36" spans="3:13" x14ac:dyDescent="0.25">
      <c r="C36" s="73" t="s">
        <v>113</v>
      </c>
      <c r="D36" s="73"/>
      <c r="E36" s="73"/>
      <c r="F36" s="73"/>
      <c r="G36" s="73"/>
      <c r="H36" s="73"/>
      <c r="I36" s="73"/>
      <c r="J36" s="84"/>
      <c r="K36" s="84">
        <v>-868333.33333333326</v>
      </c>
      <c r="L36" s="84">
        <v>-2084000</v>
      </c>
      <c r="M36" s="86">
        <v>-2084000</v>
      </c>
    </row>
    <row r="37" spans="3:13" x14ac:dyDescent="0.25">
      <c r="C37" s="73" t="s">
        <v>111</v>
      </c>
      <c r="D37" s="73"/>
      <c r="E37" s="73"/>
      <c r="F37" s="73"/>
      <c r="G37" s="73"/>
      <c r="H37" s="73"/>
      <c r="I37" s="73"/>
      <c r="J37" s="84"/>
      <c r="K37" s="84">
        <v>-266666.66666666669</v>
      </c>
      <c r="L37" s="84">
        <v>-640000</v>
      </c>
      <c r="M37" s="86">
        <v>-640000</v>
      </c>
    </row>
    <row r="38" spans="3:13" x14ac:dyDescent="0.25">
      <c r="C38" s="73" t="s">
        <v>112</v>
      </c>
      <c r="D38" s="73"/>
      <c r="E38" s="73"/>
      <c r="F38" s="73"/>
      <c r="G38" s="73"/>
      <c r="H38" s="73"/>
      <c r="I38" s="73"/>
      <c r="J38" s="84"/>
      <c r="K38" s="84">
        <v>500000</v>
      </c>
      <c r="L38" s="84">
        <v>1200000</v>
      </c>
      <c r="M38" s="86">
        <v>1200000</v>
      </c>
    </row>
    <row r="39" spans="3:13" x14ac:dyDescent="0.25">
      <c r="C39" s="75" t="s">
        <v>114</v>
      </c>
      <c r="D39" s="75"/>
      <c r="E39" s="75"/>
      <c r="F39" s="75"/>
      <c r="G39" s="76"/>
      <c r="H39" s="75"/>
      <c r="I39" s="76"/>
      <c r="J39" s="83">
        <v>-7455530.3683195347</v>
      </c>
      <c r="K39" s="83">
        <v>-26758459.623974603</v>
      </c>
      <c r="L39" s="83">
        <v>-41536808.403476939</v>
      </c>
      <c r="M39" s="83">
        <v>-41536808.403476939</v>
      </c>
    </row>
    <row r="40" spans="3:13" x14ac:dyDescent="0.25">
      <c r="C40" s="79"/>
    </row>
    <row r="41" spans="3:13" x14ac:dyDescent="0.25">
      <c r="C41" s="77" t="s">
        <v>83</v>
      </c>
      <c r="D41" s="75"/>
      <c r="E41" s="75"/>
      <c r="F41" s="75"/>
      <c r="G41" s="75"/>
      <c r="H41" s="75"/>
      <c r="I41" s="75"/>
      <c r="J41" s="77">
        <v>2026</v>
      </c>
      <c r="K41" s="77">
        <v>2027</v>
      </c>
      <c r="L41" s="77">
        <v>2028</v>
      </c>
      <c r="M41" s="77">
        <v>2029</v>
      </c>
    </row>
    <row r="42" spans="3:13" x14ac:dyDescent="0.25">
      <c r="C42" s="72" t="s">
        <v>134</v>
      </c>
      <c r="D42" s="72"/>
      <c r="E42" s="72"/>
      <c r="F42" s="72"/>
      <c r="G42" s="72"/>
      <c r="H42" s="72"/>
      <c r="I42" s="72"/>
      <c r="J42" s="82">
        <v>-5888030.3683195347</v>
      </c>
      <c r="K42" s="82">
        <v>-21457960.873974603</v>
      </c>
      <c r="L42" s="82">
        <v>-34082411.403476939</v>
      </c>
      <c r="M42" s="82">
        <v>-34082411.403476939</v>
      </c>
    </row>
    <row r="43" spans="3:13" x14ac:dyDescent="0.25">
      <c r="C43" s="72" t="s">
        <v>110</v>
      </c>
      <c r="D43" s="72"/>
      <c r="E43" s="72"/>
      <c r="F43" s="72"/>
      <c r="G43" s="72"/>
      <c r="H43" s="72"/>
      <c r="I43" s="72"/>
      <c r="J43" s="82">
        <v>-1650833.3333333335</v>
      </c>
      <c r="K43" s="82">
        <v>-5746332.083333333</v>
      </c>
      <c r="L43" s="82">
        <v>-8244397</v>
      </c>
      <c r="M43" s="82">
        <v>-8244397</v>
      </c>
    </row>
    <row r="44" spans="3:13" x14ac:dyDescent="0.25">
      <c r="C44" s="72" t="s">
        <v>111</v>
      </c>
      <c r="D44" s="72"/>
      <c r="E44" s="72"/>
      <c r="F44" s="72"/>
      <c r="G44" s="72"/>
      <c r="H44" s="72"/>
      <c r="I44" s="72"/>
      <c r="J44" s="82">
        <v>-250000</v>
      </c>
      <c r="K44" s="82">
        <v>-1212500</v>
      </c>
      <c r="L44" s="82">
        <v>-2070000</v>
      </c>
      <c r="M44" s="82">
        <v>-2070000</v>
      </c>
    </row>
    <row r="45" spans="3:13" x14ac:dyDescent="0.25">
      <c r="C45" s="72" t="s">
        <v>112</v>
      </c>
      <c r="D45" s="72"/>
      <c r="E45" s="72"/>
      <c r="F45" s="72"/>
      <c r="G45" s="72"/>
      <c r="H45" s="72"/>
      <c r="I45" s="72"/>
      <c r="J45" s="82">
        <v>333333.33333333337</v>
      </c>
      <c r="K45" s="82">
        <v>1658333.3333333335</v>
      </c>
      <c r="L45" s="82">
        <v>2860000</v>
      </c>
      <c r="M45" s="82">
        <v>2860000</v>
      </c>
    </row>
    <row r="46" spans="3:13" x14ac:dyDescent="0.25">
      <c r="C46" s="75" t="s">
        <v>114</v>
      </c>
      <c r="D46" s="75"/>
      <c r="E46" s="75"/>
      <c r="F46" s="75"/>
      <c r="G46" s="76"/>
      <c r="H46" s="75"/>
      <c r="I46" s="76"/>
      <c r="J46" s="83">
        <v>-7455530.3683195347</v>
      </c>
      <c r="K46" s="83">
        <v>-26758459.623974603</v>
      </c>
      <c r="L46" s="83">
        <v>-41536808.403476939</v>
      </c>
      <c r="M46" s="83">
        <v>-41536808.403476939</v>
      </c>
    </row>
    <row r="47" spans="3:13" x14ac:dyDescent="0.25">
      <c r="C47" s="79"/>
    </row>
    <row r="48" spans="3:13" ht="30" x14ac:dyDescent="0.25">
      <c r="C48" s="77" t="s">
        <v>83</v>
      </c>
      <c r="D48" s="75"/>
      <c r="E48" s="75"/>
      <c r="F48" s="81" t="s">
        <v>107</v>
      </c>
      <c r="G48" s="81" t="s">
        <v>106</v>
      </c>
      <c r="H48" s="81" t="s">
        <v>116</v>
      </c>
    </row>
    <row r="49" spans="3:8" x14ac:dyDescent="0.25">
      <c r="C49" s="74" t="s">
        <v>117</v>
      </c>
      <c r="D49" s="74"/>
      <c r="E49" s="74"/>
      <c r="F49" s="87">
        <v>22000000</v>
      </c>
      <c r="G49" s="87">
        <v>-440000</v>
      </c>
      <c r="H49" s="87">
        <v>-1613333.3333333335</v>
      </c>
    </row>
    <row r="50" spans="3:8" x14ac:dyDescent="0.25">
      <c r="C50" s="73" t="s">
        <v>118</v>
      </c>
      <c r="D50" s="73"/>
      <c r="E50" s="73"/>
      <c r="F50" s="84">
        <v>9000000</v>
      </c>
      <c r="G50" s="84">
        <v>-180000</v>
      </c>
      <c r="H50" s="84">
        <v>-660000</v>
      </c>
    </row>
    <row r="51" spans="3:8" x14ac:dyDescent="0.25">
      <c r="C51" s="74" t="s">
        <v>120</v>
      </c>
      <c r="D51" s="74"/>
      <c r="E51" s="74"/>
      <c r="F51" s="87">
        <v>12500000</v>
      </c>
      <c r="G51" s="87">
        <v>-250000</v>
      </c>
      <c r="H51" s="87">
        <v>-916666.66666666674</v>
      </c>
    </row>
    <row r="54" spans="3:8" x14ac:dyDescent="0.25">
      <c r="C54" s="88"/>
    </row>
    <row r="56" spans="3:8" x14ac:dyDescent="0.25">
      <c r="C56" s="77" t="s">
        <v>83</v>
      </c>
      <c r="D56" s="77">
        <v>2026</v>
      </c>
      <c r="E56" s="77">
        <v>2027</v>
      </c>
      <c r="F56" s="77">
        <v>2028</v>
      </c>
      <c r="G56" s="77">
        <v>2029</v>
      </c>
    </row>
    <row r="57" spans="3:8" x14ac:dyDescent="0.25">
      <c r="C57" s="78" t="s">
        <v>121</v>
      </c>
      <c r="D57" s="71"/>
      <c r="E57" s="71"/>
      <c r="F57" s="71"/>
      <c r="G57" s="71"/>
    </row>
    <row r="58" spans="3:8" x14ac:dyDescent="0.25">
      <c r="C58" s="73" t="s">
        <v>109</v>
      </c>
      <c r="D58" s="84">
        <v>-5890</v>
      </c>
      <c r="E58" s="84">
        <v>-14130</v>
      </c>
      <c r="F58" s="84">
        <v>-14130</v>
      </c>
      <c r="G58" s="84">
        <v>-14130</v>
      </c>
    </row>
    <row r="59" spans="3:8" x14ac:dyDescent="0.25">
      <c r="C59" s="73" t="s">
        <v>122</v>
      </c>
      <c r="D59" s="84">
        <v>-1650</v>
      </c>
      <c r="E59" s="84">
        <v>-3960</v>
      </c>
      <c r="F59" s="84">
        <v>-3960</v>
      </c>
      <c r="G59" s="84">
        <v>-3960</v>
      </c>
    </row>
    <row r="60" spans="3:8" x14ac:dyDescent="0.25">
      <c r="C60" s="73" t="s">
        <v>123</v>
      </c>
      <c r="D60" s="84">
        <v>-250</v>
      </c>
      <c r="E60" s="84">
        <v>-600</v>
      </c>
      <c r="F60" s="84">
        <v>-600</v>
      </c>
      <c r="G60" s="84">
        <v>-600</v>
      </c>
    </row>
    <row r="61" spans="3:8" x14ac:dyDescent="0.25">
      <c r="C61" s="73" t="s">
        <v>112</v>
      </c>
      <c r="D61" s="84">
        <v>330</v>
      </c>
      <c r="E61" s="84">
        <v>800</v>
      </c>
      <c r="F61" s="84">
        <v>800</v>
      </c>
      <c r="G61" s="84">
        <v>800</v>
      </c>
    </row>
    <row r="62" spans="3:8" x14ac:dyDescent="0.25">
      <c r="C62" s="78" t="s">
        <v>124</v>
      </c>
      <c r="D62" s="85"/>
      <c r="E62" s="85"/>
      <c r="F62" s="85"/>
      <c r="G62" s="85"/>
    </row>
    <row r="63" spans="3:8" x14ac:dyDescent="0.25">
      <c r="C63" s="73" t="s">
        <v>109</v>
      </c>
      <c r="D63" s="84"/>
      <c r="E63" s="84">
        <v>-7330</v>
      </c>
      <c r="F63" s="84">
        <v>-19950</v>
      </c>
      <c r="G63" s="84">
        <v>-19950</v>
      </c>
    </row>
    <row r="64" spans="3:8" x14ac:dyDescent="0.25">
      <c r="C64" s="73" t="s">
        <v>122</v>
      </c>
      <c r="D64" s="84"/>
      <c r="E64" s="84">
        <v>-1780</v>
      </c>
      <c r="F64" s="84">
        <v>-4280</v>
      </c>
      <c r="G64" s="84">
        <v>-4280</v>
      </c>
    </row>
    <row r="65" spans="3:7" x14ac:dyDescent="0.25">
      <c r="C65" s="73" t="s">
        <v>123</v>
      </c>
      <c r="D65" s="84"/>
      <c r="E65" s="84">
        <v>-610</v>
      </c>
      <c r="F65" s="84">
        <v>-1470</v>
      </c>
      <c r="G65" s="84">
        <v>-1470</v>
      </c>
    </row>
    <row r="66" spans="3:7" x14ac:dyDescent="0.25">
      <c r="C66" s="73" t="s">
        <v>112</v>
      </c>
      <c r="D66" s="84"/>
      <c r="E66" s="84">
        <v>860</v>
      </c>
      <c r="F66" s="84">
        <v>2060</v>
      </c>
      <c r="G66" s="84">
        <v>2060</v>
      </c>
    </row>
    <row r="67" spans="3:7" x14ac:dyDescent="0.25">
      <c r="C67" s="75" t="s">
        <v>125</v>
      </c>
      <c r="D67" s="83">
        <v>-7460</v>
      </c>
      <c r="E67" s="83">
        <v>-26750</v>
      </c>
      <c r="F67" s="83">
        <v>-41530</v>
      </c>
      <c r="G67" s="83">
        <v>-41530</v>
      </c>
    </row>
    <row r="68" spans="3:7" x14ac:dyDescent="0.25">
      <c r="C68" s="79"/>
    </row>
    <row r="69" spans="3:7" x14ac:dyDescent="0.25">
      <c r="C69" s="77" t="s">
        <v>83</v>
      </c>
      <c r="D69" s="77">
        <v>2026</v>
      </c>
      <c r="E69" s="77">
        <v>2027</v>
      </c>
      <c r="F69" s="77">
        <v>2028</v>
      </c>
      <c r="G69" s="77">
        <v>2029</v>
      </c>
    </row>
    <row r="70" spans="3:7" x14ac:dyDescent="0.25">
      <c r="C70" s="72" t="s">
        <v>109</v>
      </c>
      <c r="D70" s="82">
        <v>-5890</v>
      </c>
      <c r="E70" s="82">
        <v>-21460</v>
      </c>
      <c r="F70" s="82">
        <v>-34080</v>
      </c>
      <c r="G70" s="82">
        <v>-34080</v>
      </c>
    </row>
    <row r="71" spans="3:7" x14ac:dyDescent="0.25">
      <c r="C71" s="72" t="s">
        <v>122</v>
      </c>
      <c r="D71" s="82">
        <v>-1650</v>
      </c>
      <c r="E71" s="82">
        <v>-5740</v>
      </c>
      <c r="F71" s="82">
        <v>-8240</v>
      </c>
      <c r="G71" s="82">
        <v>-8240</v>
      </c>
    </row>
    <row r="72" spans="3:7" x14ac:dyDescent="0.25">
      <c r="C72" s="72" t="s">
        <v>123</v>
      </c>
      <c r="D72" s="82">
        <v>-250</v>
      </c>
      <c r="E72" s="82">
        <v>-1210</v>
      </c>
      <c r="F72" s="82">
        <v>-2070</v>
      </c>
      <c r="G72" s="82">
        <v>-2070</v>
      </c>
    </row>
    <row r="73" spans="3:7" x14ac:dyDescent="0.25">
      <c r="C73" s="72" t="s">
        <v>112</v>
      </c>
      <c r="D73" s="82">
        <v>330</v>
      </c>
      <c r="E73" s="82">
        <v>1660</v>
      </c>
      <c r="F73" s="82">
        <v>2860</v>
      </c>
      <c r="G73" s="82">
        <v>2860</v>
      </c>
    </row>
    <row r="74" spans="3:7" x14ac:dyDescent="0.25">
      <c r="C74" s="75" t="s">
        <v>125</v>
      </c>
      <c r="D74" s="83">
        <v>-7460</v>
      </c>
      <c r="E74" s="83">
        <v>-26750</v>
      </c>
      <c r="F74" s="83">
        <v>-41530</v>
      </c>
      <c r="G74" s="83">
        <v>-41530</v>
      </c>
    </row>
    <row r="75" spans="3:7" x14ac:dyDescent="0.25">
      <c r="C75" s="79"/>
    </row>
    <row r="76" spans="3:7" ht="30" x14ac:dyDescent="0.25">
      <c r="C76" s="77" t="s">
        <v>83</v>
      </c>
      <c r="D76" s="81" t="s">
        <v>107</v>
      </c>
      <c r="E76" s="81" t="s">
        <v>106</v>
      </c>
      <c r="F76" s="81" t="s">
        <v>116</v>
      </c>
    </row>
    <row r="77" spans="3:7" x14ac:dyDescent="0.25">
      <c r="C77" s="74" t="s">
        <v>117</v>
      </c>
      <c r="D77" s="87">
        <v>22000</v>
      </c>
      <c r="E77" s="87">
        <v>-440</v>
      </c>
      <c r="F77" s="87">
        <v>-1610</v>
      </c>
    </row>
    <row r="78" spans="3:7" x14ac:dyDescent="0.25">
      <c r="C78" s="73" t="s">
        <v>118</v>
      </c>
      <c r="D78" s="84">
        <v>9000</v>
      </c>
      <c r="E78" s="84">
        <v>-180</v>
      </c>
      <c r="F78" s="84">
        <v>-660</v>
      </c>
    </row>
    <row r="79" spans="3:7" x14ac:dyDescent="0.25">
      <c r="C79" s="74" t="s">
        <v>120</v>
      </c>
      <c r="D79" s="87">
        <v>12500</v>
      </c>
      <c r="E79" s="87">
        <v>-250</v>
      </c>
      <c r="F79" s="87">
        <v>-920</v>
      </c>
    </row>
    <row r="81" spans="2:7" x14ac:dyDescent="0.25">
      <c r="C81" s="77"/>
      <c r="D81" s="77">
        <v>2026</v>
      </c>
      <c r="E81" s="77">
        <v>2027</v>
      </c>
      <c r="F81" s="77">
        <v>2028</v>
      </c>
      <c r="G81" s="77">
        <v>2029</v>
      </c>
    </row>
    <row r="82" spans="2:7" x14ac:dyDescent="0.25">
      <c r="B82" t="s">
        <v>126</v>
      </c>
      <c r="C82" s="72" t="s">
        <v>127</v>
      </c>
      <c r="D82" s="82">
        <v>-5000</v>
      </c>
      <c r="E82" s="82">
        <v>-10000</v>
      </c>
      <c r="F82" s="82">
        <v>-10000</v>
      </c>
      <c r="G82" s="82">
        <v>-10000</v>
      </c>
    </row>
    <row r="84" spans="2:7" x14ac:dyDescent="0.25">
      <c r="D84" s="20"/>
      <c r="E84" s="20"/>
      <c r="F84" s="20"/>
      <c r="G84" s="20"/>
    </row>
  </sheetData>
  <mergeCells count="2">
    <mergeCell ref="AF4:AO4"/>
    <mergeCell ref="D4:J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60E8-643E-4FE2-8368-1EE059F69013}">
  <dimension ref="A1:S20"/>
  <sheetViews>
    <sheetView zoomScale="115" zoomScaleNormal="115" workbookViewId="0">
      <selection activeCell="H16" sqref="H16"/>
    </sheetView>
  </sheetViews>
  <sheetFormatPr baseColWidth="10" defaultColWidth="11.42578125" defaultRowHeight="15" x14ac:dyDescent="0.25"/>
  <cols>
    <col min="1" max="1" width="16.140625" bestFit="1" customWidth="1"/>
    <col min="2" max="2" width="12" bestFit="1" customWidth="1"/>
    <col min="3" max="3" width="12.7109375" bestFit="1" customWidth="1"/>
    <col min="10" max="10" width="12" bestFit="1" customWidth="1"/>
    <col min="12" max="12" width="14.7109375" bestFit="1" customWidth="1"/>
    <col min="19" max="19" width="12" bestFit="1" customWidth="1"/>
  </cols>
  <sheetData>
    <row r="1" spans="1:19" ht="19.5" thickBot="1" x14ac:dyDescent="0.35">
      <c r="A1" s="68" t="s">
        <v>81</v>
      </c>
    </row>
    <row r="2" spans="1:19" ht="15.75" thickBot="1" x14ac:dyDescent="0.3">
      <c r="C2" s="67" t="s">
        <v>128</v>
      </c>
      <c r="D2" s="94" t="s">
        <v>152</v>
      </c>
      <c r="E2" s="94"/>
      <c r="F2" s="94"/>
      <c r="G2" s="94"/>
      <c r="H2" s="94"/>
      <c r="I2" s="94"/>
      <c r="J2" s="95"/>
      <c r="L2" s="67" t="s">
        <v>84</v>
      </c>
      <c r="M2" s="94" t="s">
        <v>85</v>
      </c>
      <c r="N2" s="94"/>
      <c r="O2" s="94"/>
      <c r="P2" s="94"/>
      <c r="Q2" s="94"/>
      <c r="R2" s="94"/>
      <c r="S2" s="95"/>
    </row>
    <row r="3" spans="1:19" ht="105" x14ac:dyDescent="0.25">
      <c r="B3" s="57" t="s">
        <v>86</v>
      </c>
      <c r="C3" s="57" t="s">
        <v>153</v>
      </c>
      <c r="D3" s="57" t="s">
        <v>154</v>
      </c>
      <c r="E3" s="65" t="s">
        <v>89</v>
      </c>
      <c r="F3" s="65" t="s">
        <v>90</v>
      </c>
      <c r="G3" s="57" t="s">
        <v>91</v>
      </c>
      <c r="H3" s="57" t="s">
        <v>92</v>
      </c>
      <c r="I3" s="65" t="s">
        <v>93</v>
      </c>
      <c r="J3" s="57" t="s">
        <v>129</v>
      </c>
      <c r="L3" s="57" t="s">
        <v>102</v>
      </c>
      <c r="M3" s="65" t="s">
        <v>155</v>
      </c>
      <c r="N3" s="57" t="s">
        <v>104</v>
      </c>
      <c r="O3" s="65" t="s">
        <v>89</v>
      </c>
      <c r="P3" s="65" t="s">
        <v>90</v>
      </c>
      <c r="Q3" s="57" t="s">
        <v>92</v>
      </c>
      <c r="R3" s="65" t="s">
        <v>93</v>
      </c>
      <c r="S3" s="57" t="s">
        <v>105</v>
      </c>
    </row>
    <row r="4" spans="1:19" x14ac:dyDescent="0.25">
      <c r="A4" t="s">
        <v>46</v>
      </c>
      <c r="B4" s="40">
        <v>41231370.341248922</v>
      </c>
      <c r="E4" s="43"/>
      <c r="F4" s="43"/>
      <c r="I4" s="43"/>
      <c r="O4" s="43"/>
      <c r="P4" s="43"/>
      <c r="R4" s="43"/>
    </row>
    <row r="5" spans="1:19" x14ac:dyDescent="0.25">
      <c r="A5" t="s">
        <v>47</v>
      </c>
      <c r="B5" s="40">
        <v>45264369.550213158</v>
      </c>
      <c r="C5" s="40"/>
      <c r="D5" s="40"/>
      <c r="E5" s="66"/>
      <c r="F5" s="66"/>
      <c r="G5" s="40"/>
      <c r="H5" s="40"/>
      <c r="I5" s="66"/>
      <c r="O5" s="43"/>
      <c r="P5" s="43"/>
      <c r="R5" s="43"/>
    </row>
    <row r="6" spans="1:19" x14ac:dyDescent="0.25">
      <c r="A6" t="s">
        <v>48</v>
      </c>
      <c r="B6" s="40">
        <v>45924574.88029886</v>
      </c>
      <c r="C6" s="40"/>
      <c r="D6" s="66"/>
      <c r="E6" s="66"/>
      <c r="F6" s="66"/>
      <c r="G6" s="40"/>
      <c r="H6" s="40"/>
      <c r="I6" s="66"/>
      <c r="O6" s="43"/>
      <c r="P6" s="43"/>
      <c r="R6" s="43"/>
    </row>
    <row r="7" spans="1:19" x14ac:dyDescent="0.25">
      <c r="A7" t="s">
        <v>49</v>
      </c>
      <c r="B7" s="40">
        <v>44951302.843769282</v>
      </c>
      <c r="C7" s="40"/>
      <c r="D7" s="40"/>
      <c r="E7" s="66"/>
      <c r="F7" s="66"/>
      <c r="G7" s="40"/>
      <c r="H7" s="40"/>
      <c r="I7" s="66"/>
      <c r="O7" s="43"/>
      <c r="P7" s="43"/>
      <c r="R7" s="43"/>
    </row>
    <row r="8" spans="1:19" x14ac:dyDescent="0.25">
      <c r="A8" t="s">
        <v>50</v>
      </c>
      <c r="B8" s="40">
        <v>50807326.428272471</v>
      </c>
      <c r="C8" s="40"/>
      <c r="D8" s="40"/>
      <c r="E8" s="66"/>
      <c r="F8" s="66"/>
      <c r="G8" s="40"/>
      <c r="H8" s="40"/>
      <c r="I8" s="66"/>
      <c r="O8" s="43"/>
      <c r="P8" s="43"/>
      <c r="R8" s="43"/>
    </row>
    <row r="9" spans="1:19" x14ac:dyDescent="0.25">
      <c r="A9" t="s">
        <v>51</v>
      </c>
      <c r="B9" s="40">
        <v>49214004.21082446</v>
      </c>
      <c r="C9" s="40"/>
      <c r="D9" s="40"/>
      <c r="E9" s="66"/>
      <c r="F9" s="66"/>
      <c r="G9" s="40"/>
      <c r="H9" s="40"/>
      <c r="I9" s="66"/>
      <c r="M9" s="43"/>
      <c r="O9" s="43"/>
      <c r="P9" s="43"/>
      <c r="R9" s="43"/>
    </row>
    <row r="10" spans="1:19" x14ac:dyDescent="0.25">
      <c r="A10" t="s">
        <v>52</v>
      </c>
      <c r="B10" s="40">
        <v>41281693.459744096</v>
      </c>
      <c r="C10" s="40"/>
      <c r="D10" s="40"/>
      <c r="E10" s="66"/>
      <c r="F10" s="66"/>
      <c r="G10" s="40"/>
      <c r="H10" s="40"/>
      <c r="I10" s="66"/>
      <c r="O10" s="43"/>
      <c r="P10" s="43"/>
      <c r="R10" s="43"/>
    </row>
    <row r="11" spans="1:19" x14ac:dyDescent="0.25">
      <c r="A11" t="s">
        <v>53</v>
      </c>
      <c r="B11" s="40">
        <v>14995964.256337194</v>
      </c>
      <c r="C11" s="40">
        <f>-B11</f>
        <v>-14995964.256337194</v>
      </c>
      <c r="D11" s="40"/>
      <c r="E11" s="66"/>
      <c r="F11" s="66"/>
      <c r="G11" s="40" t="e">
        <f>-#REF!</f>
        <v>#REF!</v>
      </c>
      <c r="H11" s="40" t="e">
        <f>((J11*0.04)+(J11/30))*-1</f>
        <v>#REF!</v>
      </c>
      <c r="I11" s="66"/>
      <c r="J11" s="40" t="e">
        <f>#REF!</f>
        <v>#REF!</v>
      </c>
      <c r="O11" s="43"/>
      <c r="P11" s="43"/>
      <c r="R11" s="43"/>
    </row>
    <row r="12" spans="1:19" x14ac:dyDescent="0.25">
      <c r="A12" t="s">
        <v>54</v>
      </c>
      <c r="B12" s="40">
        <v>10930040.285063621</v>
      </c>
      <c r="C12" s="40">
        <f>-B12</f>
        <v>-10930040.285063621</v>
      </c>
      <c r="D12" s="40"/>
      <c r="E12" s="66"/>
      <c r="F12" s="66"/>
      <c r="G12" s="40" t="e">
        <f>-#REF!</f>
        <v>#REF!</v>
      </c>
      <c r="H12" s="40"/>
      <c r="I12" s="66"/>
      <c r="O12" s="43"/>
      <c r="P12" s="43"/>
      <c r="R12" s="43"/>
    </row>
    <row r="13" spans="1:19" x14ac:dyDescent="0.25">
      <c r="A13" t="s">
        <v>55</v>
      </c>
      <c r="B13" s="40">
        <v>35382079.240209974</v>
      </c>
      <c r="C13" s="40"/>
      <c r="D13" s="40"/>
      <c r="E13" s="66"/>
      <c r="F13" s="66"/>
      <c r="G13" s="40"/>
      <c r="H13" s="40"/>
      <c r="I13" s="66"/>
      <c r="O13" s="43"/>
      <c r="P13" s="43"/>
      <c r="R13" s="43"/>
    </row>
    <row r="14" spans="1:19" x14ac:dyDescent="0.25">
      <c r="A14" t="s">
        <v>56</v>
      </c>
      <c r="B14" s="40">
        <v>20539807.104283001</v>
      </c>
      <c r="C14" s="40"/>
      <c r="D14" s="40"/>
      <c r="E14" s="66"/>
      <c r="F14" s="66"/>
      <c r="G14" s="40"/>
      <c r="H14" s="40"/>
      <c r="I14" s="66"/>
      <c r="O14" s="43"/>
      <c r="P14" s="43"/>
      <c r="R14" s="43"/>
    </row>
    <row r="15" spans="1:19" x14ac:dyDescent="0.25">
      <c r="A15" t="s">
        <v>57</v>
      </c>
      <c r="B15" s="40">
        <v>11067895.977083415</v>
      </c>
      <c r="C15" s="40">
        <f>-B15</f>
        <v>-11067895.977083415</v>
      </c>
      <c r="D15" s="40"/>
      <c r="E15" s="66"/>
      <c r="F15" s="66"/>
      <c r="G15" s="40" t="e">
        <f>-#REF!</f>
        <v>#REF!</v>
      </c>
      <c r="H15" s="40" t="e">
        <f>((J15*0.04)+(J15/30))*-1</f>
        <v>#REF!</v>
      </c>
      <c r="I15" s="66"/>
      <c r="J15" s="40" t="e">
        <f>#REF!</f>
        <v>#REF!</v>
      </c>
      <c r="O15" s="43"/>
      <c r="P15" s="43"/>
      <c r="R15" s="43"/>
    </row>
    <row r="16" spans="1:19" x14ac:dyDescent="0.25">
      <c r="A16" t="s">
        <v>58</v>
      </c>
      <c r="B16" s="40">
        <v>14369555.553687785</v>
      </c>
      <c r="C16" s="40"/>
      <c r="D16" s="40"/>
      <c r="E16" s="66"/>
      <c r="F16" s="66"/>
      <c r="G16" s="40"/>
      <c r="H16" s="40"/>
      <c r="I16" s="66"/>
      <c r="O16" s="43"/>
      <c r="P16" s="43"/>
      <c r="R16" s="43"/>
    </row>
    <row r="17" spans="1:19" x14ac:dyDescent="0.25">
      <c r="A17" t="s">
        <v>59</v>
      </c>
      <c r="B17" s="40">
        <v>17741466.10009956</v>
      </c>
      <c r="E17" s="43"/>
      <c r="F17" s="43"/>
      <c r="I17" s="43"/>
      <c r="L17" s="42">
        <f>-B17</f>
        <v>-17741466.10009956</v>
      </c>
      <c r="N17" s="40" t="e">
        <f>-#REF!</f>
        <v>#REF!</v>
      </c>
      <c r="O17" s="43"/>
      <c r="P17" s="43"/>
      <c r="Q17" s="42" t="e">
        <f>(S17*0.04)+(S17/30)</f>
        <v>#REF!</v>
      </c>
      <c r="R17" s="43"/>
      <c r="S17" s="40" t="e">
        <f>#REF!</f>
        <v>#REF!</v>
      </c>
    </row>
    <row r="18" spans="1:19" x14ac:dyDescent="0.25">
      <c r="A18" t="s">
        <v>60</v>
      </c>
      <c r="B18" s="40">
        <v>14142259.768864227</v>
      </c>
      <c r="E18" s="43"/>
      <c r="F18" s="43"/>
      <c r="I18" s="43"/>
      <c r="O18" s="43"/>
      <c r="P18" s="43"/>
      <c r="R18" s="43"/>
    </row>
    <row r="19" spans="1:19" ht="15.75" thickBot="1" x14ac:dyDescent="0.3">
      <c r="A19" s="63"/>
      <c r="B19" s="63"/>
      <c r="C19" s="64">
        <f>SUM(C4:C18)</f>
        <v>-36993900.518484227</v>
      </c>
      <c r="D19" s="64">
        <f t="shared" ref="D19:J19" si="0">SUM(D4:D18)</f>
        <v>0</v>
      </c>
      <c r="E19" s="64">
        <f t="shared" si="0"/>
        <v>0</v>
      </c>
      <c r="F19" s="64">
        <f t="shared" si="0"/>
        <v>0</v>
      </c>
      <c r="G19" s="64" t="e">
        <f t="shared" si="0"/>
        <v>#REF!</v>
      </c>
      <c r="H19" s="64" t="e">
        <f t="shared" si="0"/>
        <v>#REF!</v>
      </c>
      <c r="I19" s="64">
        <f t="shared" si="0"/>
        <v>0</v>
      </c>
      <c r="J19" s="64" t="e">
        <f t="shared" si="0"/>
        <v>#REF!</v>
      </c>
      <c r="L19" s="64">
        <f t="shared" ref="L19:S19" si="1">SUM(L4:L18)</f>
        <v>-17741466.10009956</v>
      </c>
      <c r="M19" s="64">
        <f t="shared" si="1"/>
        <v>0</v>
      </c>
      <c r="N19" s="64" t="e">
        <f t="shared" si="1"/>
        <v>#REF!</v>
      </c>
      <c r="O19" s="64">
        <f t="shared" si="1"/>
        <v>0</v>
      </c>
      <c r="P19" s="64">
        <f t="shared" si="1"/>
        <v>0</v>
      </c>
      <c r="Q19" s="64" t="e">
        <f t="shared" si="1"/>
        <v>#REF!</v>
      </c>
      <c r="R19" s="64">
        <f t="shared" si="1"/>
        <v>0</v>
      </c>
      <c r="S19" s="64" t="e">
        <f t="shared" si="1"/>
        <v>#REF!</v>
      </c>
    </row>
    <row r="20" spans="1:19" ht="15.75" thickTop="1" x14ac:dyDescent="0.25"/>
  </sheetData>
  <mergeCells count="2">
    <mergeCell ref="D2:J2"/>
    <mergeCell ref="M2:S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dbf2ca-8b8d-4f35-ba4e-74c5e3f6b07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1EAB8DCD33AE458EBD2D6FE613F56E" ma:contentTypeVersion="10" ma:contentTypeDescription="Create a new document." ma:contentTypeScope="" ma:versionID="4fb690f27b62a2b9b6a348f1902a6aa0">
  <xsd:schema xmlns:xsd="http://www.w3.org/2001/XMLSchema" xmlns:xs="http://www.w3.org/2001/XMLSchema" xmlns:p="http://schemas.microsoft.com/office/2006/metadata/properties" xmlns:ns2="d4dbf2ca-8b8d-4f35-ba4e-74c5e3f6b07f" targetNamespace="http://schemas.microsoft.com/office/2006/metadata/properties" ma:root="true" ma:fieldsID="6e3e107f7d6f8e8c4d6bd219ce3bf6c8" ns2:_="">
    <xsd:import namespace="d4dbf2ca-8b8d-4f35-ba4e-74c5e3f6b0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bf2ca-8b8d-4f35-ba4e-74c5e3f6b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4E4A20-18A9-48D4-AAB1-4182B8EB49F8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d4dbf2ca-8b8d-4f35-ba4e-74c5e3f6b07f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15CF59B-8F33-4A51-B31B-C63EAFD8B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dbf2ca-8b8d-4f35-ba4e-74c5e3f6b0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13CC-4C2C-4A48-AF54-A7ABC2F376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Forutsetninger</vt:lpstr>
      <vt:lpstr>Sum skolerammer 2026 -snittpris</vt:lpstr>
      <vt:lpstr>Ramme pr. skole 2026</vt:lpstr>
      <vt:lpstr>Elever og klasser skoleår 25-26</vt:lpstr>
      <vt:lpstr>Skolepakke 1</vt:lpstr>
      <vt:lpstr>Skolepakke 2</vt:lpstr>
      <vt:lpstr>Skolepakke 3</vt:lpstr>
      <vt:lpstr>Skolepakke 4</vt:lpstr>
      <vt:lpstr>Skolepakke 5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Neegaard</dc:creator>
  <cp:keywords/>
  <dc:description/>
  <cp:lastModifiedBy>Evensen, Sissel</cp:lastModifiedBy>
  <cp:revision/>
  <dcterms:created xsi:type="dcterms:W3CDTF">2018-03-26T12:31:34Z</dcterms:created>
  <dcterms:modified xsi:type="dcterms:W3CDTF">2025-11-11T14:25:09Z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0x010100C51EAB8DCD33AE458EBD2D6FE613F56E</vt:lpwstr>
  </property>
  <property fmtid="{D5CDD505-2E9C-101B-9397-08002B2CF9AE}" pid="3" name="MediaServiceImageTags">
    <vt:lpwstr/>
  </property>
</Properties>
</file>